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867" activeTab="3"/>
  </bookViews>
  <sheets>
    <sheet name="ю14" sheetId="1" r:id="rId1"/>
    <sheet name="ю12" sheetId="2" r:id="rId2"/>
    <sheet name="д14" sheetId="3" r:id="rId3"/>
    <sheet name="д12" sheetId="4" r:id="rId4"/>
  </sheets>
  <externalReferences>
    <externalReference r:id="rId7"/>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'д12'!$A$1:$S$80</definedName>
    <definedName name="_xlnm.Print_Area" localSheetId="2">'д14'!$A$1:$S$80</definedName>
    <definedName name="_xlnm.Print_Area" localSheetId="1">'ю12'!$A$1:$U$82</definedName>
    <definedName name="_xlnm.Print_Area" localSheetId="0">'ю14'!$A$1:$S$80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sharedStrings.xml><?xml version="1.0" encoding="utf-8"?>
<sst xmlns="http://schemas.openxmlformats.org/spreadsheetml/2006/main" count="627" uniqueCount="267">
  <si>
    <t>CU</t>
  </si>
  <si>
    <t>Минск</t>
  </si>
  <si>
    <t>главный судья</t>
  </si>
  <si>
    <t>статус</t>
  </si>
  <si>
    <t>рейтинг</t>
  </si>
  <si>
    <t>посев</t>
  </si>
  <si>
    <t>фамилия</t>
  </si>
  <si>
    <t>имя</t>
  </si>
  <si>
    <t>город</t>
  </si>
  <si>
    <t>2круг</t>
  </si>
  <si>
    <t>четвертьфинал</t>
  </si>
  <si>
    <t>полуфинал</t>
  </si>
  <si>
    <t>финал</t>
  </si>
  <si>
    <t>3 место</t>
  </si>
  <si>
    <t>Главный секретарь                                                   Н.А.Цеплиш</t>
  </si>
  <si>
    <t xml:space="preserve">Главный судья                                                          </t>
  </si>
  <si>
    <t xml:space="preserve">  </t>
  </si>
  <si>
    <t>девушки до 12  лет</t>
  </si>
  <si>
    <t>Дарья</t>
  </si>
  <si>
    <t>Фалей</t>
  </si>
  <si>
    <t>Кузьмина</t>
  </si>
  <si>
    <t>памяти заслуженного тренера БССР Кравкого Г.В.</t>
  </si>
  <si>
    <t xml:space="preserve">                 Межгосударственный турнир по теннису,</t>
  </si>
  <si>
    <t>юноши до 14  лет</t>
  </si>
  <si>
    <t xml:space="preserve">           Межгосударственный турнир по теннису,</t>
  </si>
  <si>
    <t>В.В.Плаксин</t>
  </si>
  <si>
    <t>Е.Г.Смурага</t>
  </si>
  <si>
    <t>девушки до 14  лет</t>
  </si>
  <si>
    <t>12-17 июля 2013 г.</t>
  </si>
  <si>
    <t xml:space="preserve">Янушкевич </t>
  </si>
  <si>
    <t>Игорь</t>
  </si>
  <si>
    <t xml:space="preserve">Богдасарьян </t>
  </si>
  <si>
    <t>Евгений</t>
  </si>
  <si>
    <t>Эверт</t>
  </si>
  <si>
    <t>Георгий</t>
  </si>
  <si>
    <t xml:space="preserve">Тимашков  </t>
  </si>
  <si>
    <t>Федор</t>
  </si>
  <si>
    <t>Калинин</t>
  </si>
  <si>
    <t>Александр</t>
  </si>
  <si>
    <t>Болзан</t>
  </si>
  <si>
    <t>Максим</t>
  </si>
  <si>
    <t>Достанко</t>
  </si>
  <si>
    <t>Никита</t>
  </si>
  <si>
    <t xml:space="preserve">Станишевский </t>
  </si>
  <si>
    <t>Марк</t>
  </si>
  <si>
    <t>Х</t>
  </si>
  <si>
    <t>Бардин</t>
  </si>
  <si>
    <t>Артем</t>
  </si>
  <si>
    <t xml:space="preserve">Хитров </t>
  </si>
  <si>
    <t>Даниил</t>
  </si>
  <si>
    <t>Борисюк</t>
  </si>
  <si>
    <t>Мартин</t>
  </si>
  <si>
    <t>Леончик</t>
  </si>
  <si>
    <t>Павел</t>
  </si>
  <si>
    <t>Ярмошук</t>
  </si>
  <si>
    <t>Кирилл</t>
  </si>
  <si>
    <t>Зильберштейн</t>
  </si>
  <si>
    <t>Багатришвили</t>
  </si>
  <si>
    <t>Зураб</t>
  </si>
  <si>
    <t xml:space="preserve">Скиндер </t>
  </si>
  <si>
    <t>Жан</t>
  </si>
  <si>
    <t>Богданович</t>
  </si>
  <si>
    <t>Егор</t>
  </si>
  <si>
    <t>Басалыго</t>
  </si>
  <si>
    <t>Тимофей</t>
  </si>
  <si>
    <t xml:space="preserve">Матюш </t>
  </si>
  <si>
    <t>Алексей</t>
  </si>
  <si>
    <t>Арефьев</t>
  </si>
  <si>
    <t>Владислав</t>
  </si>
  <si>
    <t>Фурин</t>
  </si>
  <si>
    <t>Ростислав</t>
  </si>
  <si>
    <t>Бадей</t>
  </si>
  <si>
    <t>Лебедев</t>
  </si>
  <si>
    <t>Клименок</t>
  </si>
  <si>
    <t>Абрамян</t>
  </si>
  <si>
    <t>Глеб</t>
  </si>
  <si>
    <t>Святослав</t>
  </si>
  <si>
    <t>Пчельников</t>
  </si>
  <si>
    <t>Бобко</t>
  </si>
  <si>
    <t>Вадим</t>
  </si>
  <si>
    <t>Коростелев</t>
  </si>
  <si>
    <t>Клим</t>
  </si>
  <si>
    <t>Константинов</t>
  </si>
  <si>
    <t>Воробьев</t>
  </si>
  <si>
    <t>Ян-Даниил</t>
  </si>
  <si>
    <t>Филимоненков</t>
  </si>
  <si>
    <t>Богдасарьян</t>
  </si>
  <si>
    <t>Гупта</t>
  </si>
  <si>
    <t>Ритик</t>
  </si>
  <si>
    <t>Сороговец</t>
  </si>
  <si>
    <t>Курпан</t>
  </si>
  <si>
    <t>юноши до 12 лет</t>
  </si>
  <si>
    <t>Кохнюк</t>
  </si>
  <si>
    <t>Змеевский</t>
  </si>
  <si>
    <t>Брусиловский</t>
  </si>
  <si>
    <t>Цыганок</t>
  </si>
  <si>
    <t>Илья</t>
  </si>
  <si>
    <t>Малахович</t>
  </si>
  <si>
    <t>Михаил</t>
  </si>
  <si>
    <t>Кебец</t>
  </si>
  <si>
    <t>Пашукевич</t>
  </si>
  <si>
    <t>Дубровский</t>
  </si>
  <si>
    <t>Шаркота</t>
  </si>
  <si>
    <t>Игнатюк</t>
  </si>
  <si>
    <t>Тарас</t>
  </si>
  <si>
    <t>Забабурин</t>
  </si>
  <si>
    <t>Дамир</t>
  </si>
  <si>
    <t>Матиевич</t>
  </si>
  <si>
    <t>Чихматов</t>
  </si>
  <si>
    <t>Дмитрий</t>
  </si>
  <si>
    <t>Ляшук</t>
  </si>
  <si>
    <t>Чернобай</t>
  </si>
  <si>
    <t>Антон</t>
  </si>
  <si>
    <t>Скавпнев</t>
  </si>
  <si>
    <t>Сивицкий</t>
  </si>
  <si>
    <t>Борислав</t>
  </si>
  <si>
    <t>Меркушев</t>
  </si>
  <si>
    <t>Синицын</t>
  </si>
  <si>
    <t>Савелий</t>
  </si>
  <si>
    <t>Мартинкевич</t>
  </si>
  <si>
    <t>Захар</t>
  </si>
  <si>
    <t>Азаренок</t>
  </si>
  <si>
    <t>Грудино</t>
  </si>
  <si>
    <t>Ефремова</t>
  </si>
  <si>
    <t>Александра</t>
  </si>
  <si>
    <t>Канапацкая</t>
  </si>
  <si>
    <t>Виктория</t>
  </si>
  <si>
    <t>Кишко</t>
  </si>
  <si>
    <t>Алина</t>
  </si>
  <si>
    <t>Иванова</t>
  </si>
  <si>
    <t>Арина</t>
  </si>
  <si>
    <t>Верховцева</t>
  </si>
  <si>
    <t>Ирина</t>
  </si>
  <si>
    <t>Селюкова</t>
  </si>
  <si>
    <t>Карина</t>
  </si>
  <si>
    <t>Громыко</t>
  </si>
  <si>
    <t>Анастасия</t>
  </si>
  <si>
    <t>Лебедева</t>
  </si>
  <si>
    <t>Рафальская</t>
  </si>
  <si>
    <t>Зверева</t>
  </si>
  <si>
    <t>Владислава</t>
  </si>
  <si>
    <t>Савицкая</t>
  </si>
  <si>
    <t>Мария</t>
  </si>
  <si>
    <t>Мурашко</t>
  </si>
  <si>
    <t>Марина</t>
  </si>
  <si>
    <t>Чурилова</t>
  </si>
  <si>
    <t>Диана</t>
  </si>
  <si>
    <t>Косаржевская</t>
  </si>
  <si>
    <t>Бабарико</t>
  </si>
  <si>
    <t>полина</t>
  </si>
  <si>
    <t>Юркова</t>
  </si>
  <si>
    <t>Ольга</t>
  </si>
  <si>
    <t>Блиновская</t>
  </si>
  <si>
    <t>Анна</t>
  </si>
  <si>
    <t>Горшенина</t>
  </si>
  <si>
    <t>Полина</t>
  </si>
  <si>
    <t>Чоладзе</t>
  </si>
  <si>
    <t>Маргарита</t>
  </si>
  <si>
    <t>Жадинская</t>
  </si>
  <si>
    <t>Виноградова</t>
  </si>
  <si>
    <t>Комар</t>
  </si>
  <si>
    <t>Овчинникова</t>
  </si>
  <si>
    <t>Ульяна</t>
  </si>
  <si>
    <t>Хотько</t>
  </si>
  <si>
    <t>Юренко</t>
  </si>
  <si>
    <t>Юлия</t>
  </si>
  <si>
    <t>Рябушко</t>
  </si>
  <si>
    <t>Ксения</t>
  </si>
  <si>
    <t>Валентина</t>
  </si>
  <si>
    <t>Шульгина</t>
  </si>
  <si>
    <t>Алика</t>
  </si>
  <si>
    <t>Гайшун</t>
  </si>
  <si>
    <t>WC</t>
  </si>
  <si>
    <t>Ершова</t>
  </si>
  <si>
    <t>Лапцуева</t>
  </si>
  <si>
    <t xml:space="preserve"> 5-8</t>
  </si>
  <si>
    <t>Майсак</t>
  </si>
  <si>
    <t>Виолетта</t>
  </si>
  <si>
    <t>Флеер</t>
  </si>
  <si>
    <t>Яна</t>
  </si>
  <si>
    <t>Давиденко</t>
  </si>
  <si>
    <t>Тальби</t>
  </si>
  <si>
    <t>Шалимар</t>
  </si>
  <si>
    <t>Добыш</t>
  </si>
  <si>
    <t>Елизавета</t>
  </si>
  <si>
    <t>Ерш</t>
  </si>
  <si>
    <t>Головинская</t>
  </si>
  <si>
    <t>Белянович</t>
  </si>
  <si>
    <t>Милена</t>
  </si>
  <si>
    <t>Зелененькая</t>
  </si>
  <si>
    <t>Тарловская</t>
  </si>
  <si>
    <t>Смольская</t>
  </si>
  <si>
    <t>Захаревская</t>
  </si>
  <si>
    <t>Пацкевич</t>
  </si>
  <si>
    <t>Андрюхина</t>
  </si>
  <si>
    <t>Елена</t>
  </si>
  <si>
    <t>Пищик</t>
  </si>
  <si>
    <t>Олшен</t>
  </si>
  <si>
    <t>Кристина-Эджэ</t>
  </si>
  <si>
    <t>Бабашка</t>
  </si>
  <si>
    <t>Супрун</t>
  </si>
  <si>
    <t>Коваль</t>
  </si>
  <si>
    <t>Рачаловский</t>
  </si>
  <si>
    <t>6/0 6/1</t>
  </si>
  <si>
    <t>3/6 6/1 10/3</t>
  </si>
  <si>
    <t>6/1 6/2</t>
  </si>
  <si>
    <t>6/3 6/2</t>
  </si>
  <si>
    <t>6/1 6/1</t>
  </si>
  <si>
    <t>6/4 6/3</t>
  </si>
  <si>
    <t>6/2 6/1</t>
  </si>
  <si>
    <t>6/1 6/3</t>
  </si>
  <si>
    <t>6/4 6/2</t>
  </si>
  <si>
    <t>6/1 6/0</t>
  </si>
  <si>
    <t>6/0 6/0</t>
  </si>
  <si>
    <t>6/3 6/4</t>
  </si>
  <si>
    <t>7/5 7/5</t>
  </si>
  <si>
    <t>6/0 6/2</t>
  </si>
  <si>
    <t>6/2 6/0</t>
  </si>
  <si>
    <t>6/2 6/2</t>
  </si>
  <si>
    <t>6/3 6/0</t>
  </si>
  <si>
    <t>6/0 4/6 10/3</t>
  </si>
  <si>
    <t>6/2 4/6 10/2</t>
  </si>
  <si>
    <t>4/6 6/1 12/10</t>
  </si>
  <si>
    <t>1/6 6/1 10/6</t>
  </si>
  <si>
    <t>0/6 6/4 10/7</t>
  </si>
  <si>
    <t>6/4 6/1</t>
  </si>
  <si>
    <t>6/0 6/4</t>
  </si>
  <si>
    <t>6/7 6/1 11/9</t>
  </si>
  <si>
    <t>Хитров</t>
  </si>
  <si>
    <t>Скиндер</t>
  </si>
  <si>
    <t>7/6(3) 6/0</t>
  </si>
  <si>
    <t>6/3 6/1</t>
  </si>
  <si>
    <t>6/3 4/6 11/9</t>
  </si>
  <si>
    <t>6|2 6|0</t>
  </si>
  <si>
    <t>6|2 6|4</t>
  </si>
  <si>
    <t>6|1 6|4</t>
  </si>
  <si>
    <t>6|3 6|3</t>
  </si>
  <si>
    <t>6|0 6|1</t>
  </si>
  <si>
    <t>6|3 6|4</t>
  </si>
  <si>
    <t>6|4 6|4</t>
  </si>
  <si>
    <t>6|0 6|0</t>
  </si>
  <si>
    <t>отк.</t>
  </si>
  <si>
    <t>6/2 6/4</t>
  </si>
  <si>
    <t>6/4 7/5</t>
  </si>
  <si>
    <t>7/5 6/2</t>
  </si>
  <si>
    <t>6/2 7/5</t>
  </si>
  <si>
    <t>6/3 4/6 6/3</t>
  </si>
  <si>
    <t>3/6 6/4 6/4</t>
  </si>
  <si>
    <t>7/6(3) 2/6 7/5</t>
  </si>
  <si>
    <t>6/7(7) 6/0 6/2</t>
  </si>
  <si>
    <t>7/5 6/0</t>
  </si>
  <si>
    <t>1/6 6/2 6/1</t>
  </si>
  <si>
    <t>4/6 7/6(5) 7/5</t>
  </si>
  <si>
    <t>6/0 6/3</t>
  </si>
  <si>
    <t>1/6 6/3 6/4</t>
  </si>
  <si>
    <t>6/2 5/7 6/1</t>
  </si>
  <si>
    <t>6/2 6/3</t>
  </si>
  <si>
    <t>6/3 6/5</t>
  </si>
  <si>
    <t>6/7(10) 6/2 6/3</t>
  </si>
  <si>
    <t>6/3 6/3</t>
  </si>
  <si>
    <t>3/6 6/2 10/5</t>
  </si>
  <si>
    <t>7/6(5) 6/3</t>
  </si>
  <si>
    <t>7/5 6/1</t>
  </si>
  <si>
    <t>6/2 7/6(3)</t>
  </si>
  <si>
    <t>отк</t>
  </si>
  <si>
    <t>61 26 60</t>
  </si>
  <si>
    <t>3|6 4|0 отк.</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</si>
</sst>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_-&quot;£&quot;* #,##0_-;\-&quot;£&quot;* #,##0_-;_-&quot;£&quot;* &quot;-&quot;_-;_-@_-"/>
    <numFmt numFmtId="195" formatCode="[$$-409]#,##0.00"/>
    <numFmt numFmtId="196" formatCode="d/mmm/yy"/>
    <numFmt numFmtId="197" formatCode="d\-mmm\-yy"/>
    <numFmt numFmtId="198" formatCode="0.000"/>
    <numFmt numFmtId="199" formatCode="0.0000"/>
    <numFmt numFmtId="200" formatCode=";;;"/>
    <numFmt numFmtId="201" formatCode="dd\ mmm\ yy"/>
    <numFmt numFmtId="202" formatCode="mm/dd/yy"/>
    <numFmt numFmtId="203" formatCode="dd\ mmm\ yyyy"/>
    <numFmt numFmtId="204" formatCode="&quot;£&quot;#,##0;\-&quot;£&quot;#,##0"/>
    <numFmt numFmtId="205" formatCode="&quot;£&quot;#,##0;[Red]\-&quot;£&quot;#,##0"/>
    <numFmt numFmtId="206" formatCode="&quot;£&quot;#,##0.00;\-&quot;£&quot;#,##0.00"/>
    <numFmt numFmtId="207" formatCode="&quot;£&quot;#,##0.00;[Red]\-&quot;£&quot;#,##0.00"/>
    <numFmt numFmtId="208" formatCode="_-&quot;£&quot;* #,##0.00_-;\-&quot;£&quot;* #,##0.00_-;_-&quot;£&quot;* &quot;-&quot;??_-;_-@_-"/>
    <numFmt numFmtId="209" formatCode="[$-41D]&quot;den &quot;d\ mmmm\ yyyy"/>
    <numFmt numFmtId="210" formatCode="dd/mm/\Y\Y"/>
    <numFmt numFmtId="211" formatCode="dd/mm/yy"/>
    <numFmt numFmtId="212" formatCode="dd/mm/yy"/>
    <numFmt numFmtId="213" formatCode="[$-809]dd\ mmmm\ yyyy"/>
  </numFmts>
  <fonts count="85">
    <font>
      <sz val="10"/>
      <name val="Arial"/>
      <family val="0"/>
    </font>
    <font>
      <u val="single"/>
      <sz val="10"/>
      <color indexed="12"/>
      <name val="Arial"/>
      <family val="0"/>
    </font>
    <font>
      <u val="single"/>
      <sz val="10"/>
      <color indexed="20"/>
      <name val="Arial"/>
      <family val="0"/>
    </font>
    <font>
      <b/>
      <sz val="20"/>
      <name val="Arial"/>
      <family val="0"/>
    </font>
    <font>
      <sz val="20"/>
      <name val="Arial"/>
      <family val="2"/>
    </font>
    <font>
      <b/>
      <sz val="10"/>
      <name val="Arial"/>
      <family val="2"/>
    </font>
    <font>
      <sz val="20"/>
      <color indexed="9"/>
      <name val="Arial"/>
      <family val="2"/>
    </font>
    <font>
      <sz val="12"/>
      <color indexed="9"/>
      <name val="Arial"/>
      <family val="2"/>
    </font>
    <font>
      <sz val="10"/>
      <name val="ITF"/>
      <family val="5"/>
    </font>
    <font>
      <b/>
      <i/>
      <sz val="10"/>
      <name val="Arial"/>
      <family val="2"/>
    </font>
    <font>
      <b/>
      <sz val="12"/>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i/>
      <sz val="8.5"/>
      <color indexed="8"/>
      <name val="Arial"/>
      <family val="2"/>
    </font>
    <font>
      <b/>
      <sz val="8.5"/>
      <color indexed="8"/>
      <name val="Arial"/>
      <family val="2"/>
    </font>
    <font>
      <i/>
      <sz val="8.5"/>
      <color indexed="9"/>
      <name val="Arial"/>
      <family val="2"/>
    </font>
    <font>
      <b/>
      <sz val="12"/>
      <color indexed="9"/>
      <name val="Arial"/>
      <family val="2"/>
    </font>
    <font>
      <b/>
      <sz val="8"/>
      <color indexed="8"/>
      <name val="Tahoma"/>
      <family val="0"/>
    </font>
    <font>
      <sz val="8"/>
      <color indexed="8"/>
      <name val="Tahoma"/>
      <family val="0"/>
    </font>
    <font>
      <b/>
      <sz val="8.5"/>
      <color indexed="9"/>
      <name val="Arial"/>
      <family val="2"/>
    </font>
    <font>
      <b/>
      <i/>
      <sz val="6"/>
      <color indexed="9"/>
      <name val="Arial"/>
      <family val="2"/>
    </font>
    <font>
      <b/>
      <i/>
      <sz val="8.5"/>
      <name val="Arial"/>
      <family val="2"/>
    </font>
    <font>
      <b/>
      <i/>
      <sz val="8.5"/>
      <color indexed="9"/>
      <name val="Arial"/>
      <family val="2"/>
    </font>
    <font>
      <b/>
      <sz val="10"/>
      <color indexed="9"/>
      <name val="Arial"/>
      <family val="2"/>
    </font>
    <font>
      <sz val="12"/>
      <name val="Arial"/>
      <family val="2"/>
    </font>
    <font>
      <sz val="10"/>
      <color indexed="8"/>
      <name val="Arial"/>
      <family val="2"/>
    </font>
    <font>
      <sz val="10"/>
      <color indexed="14"/>
      <name val="Arial"/>
      <family val="2"/>
    </font>
    <font>
      <b/>
      <sz val="10"/>
      <color indexed="8"/>
      <name val="Arial"/>
      <family val="2"/>
    </font>
    <font>
      <b/>
      <sz val="10"/>
      <color indexed="14"/>
      <name val="Arial"/>
      <family val="2"/>
    </font>
    <font>
      <b/>
      <sz val="10"/>
      <color indexed="42"/>
      <name val="Arial"/>
      <family val="2"/>
    </font>
    <font>
      <b/>
      <i/>
      <sz val="10"/>
      <color indexed="9"/>
      <name val="Arial"/>
      <family val="2"/>
    </font>
    <font>
      <sz val="10"/>
      <color indexed="42"/>
      <name val="Arial"/>
      <family val="2"/>
    </font>
    <font>
      <i/>
      <sz val="10"/>
      <color indexed="9"/>
      <name val="Arial"/>
      <family val="2"/>
    </font>
    <font>
      <b/>
      <sz val="9"/>
      <color indexed="8"/>
      <name val="Arial"/>
      <family val="2"/>
    </font>
    <font>
      <b/>
      <i/>
      <sz val="9"/>
      <color indexed="9"/>
      <name val="Arial"/>
      <family val="2"/>
    </font>
    <font>
      <b/>
      <i/>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4"/>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5"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2"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4" fillId="32" borderId="0" applyNumberFormat="0" applyBorder="0" applyAlignment="0" applyProtection="0"/>
  </cellStyleXfs>
  <cellXfs count="219">
    <xf numFmtId="0" fontId="0" fillId="0" borderId="0" xfId="0" applyAlignment="1">
      <alignment/>
    </xf>
    <xf numFmtId="49" fontId="3"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4" fillId="0" borderId="0" xfId="0" applyNumberFormat="1" applyFont="1" applyFill="1" applyAlignment="1">
      <alignment vertical="top"/>
    </xf>
    <xf numFmtId="49" fontId="6" fillId="0" borderId="0" xfId="0" applyNumberFormat="1" applyFont="1" applyAlignment="1">
      <alignment vertical="top"/>
    </xf>
    <xf numFmtId="49" fontId="5" fillId="0" borderId="0" xfId="0" applyNumberFormat="1" applyFont="1" applyAlignment="1">
      <alignment horizontal="left"/>
    </xf>
    <xf numFmtId="49" fontId="7" fillId="0" borderId="0" xfId="0" applyNumberFormat="1" applyFont="1" applyAlignment="1">
      <alignment horizontal="center" vertical="top"/>
    </xf>
    <xf numFmtId="49" fontId="8" fillId="0" borderId="0" xfId="0" applyNumberFormat="1" applyFont="1" applyAlignment="1">
      <alignment horizontal="right" vertical="top"/>
    </xf>
    <xf numFmtId="0" fontId="4" fillId="0" borderId="0" xfId="0" applyFont="1" applyAlignment="1">
      <alignment vertical="top"/>
    </xf>
    <xf numFmtId="0" fontId="4" fillId="33" borderId="0" xfId="0" applyFont="1" applyFill="1" applyAlignment="1">
      <alignment vertical="top"/>
    </xf>
    <xf numFmtId="0" fontId="9" fillId="0" borderId="0" xfId="0" applyFont="1" applyAlignment="1">
      <alignment vertical="top"/>
    </xf>
    <xf numFmtId="49" fontId="9" fillId="0" borderId="0" xfId="0" applyNumberFormat="1" applyFont="1" applyAlignment="1">
      <alignment horizontal="left" vertical="center"/>
    </xf>
    <xf numFmtId="49" fontId="0" fillId="0" borderId="0" xfId="0" applyNumberFormat="1" applyFont="1" applyAlignment="1">
      <alignment/>
    </xf>
    <xf numFmtId="49" fontId="0" fillId="0" borderId="0" xfId="0" applyNumberFormat="1" applyFont="1" applyFill="1" applyAlignment="1">
      <alignment/>
    </xf>
    <xf numFmtId="49" fontId="5" fillId="0" borderId="0" xfId="0" applyNumberFormat="1" applyFont="1" applyAlignment="1">
      <alignment/>
    </xf>
    <xf numFmtId="49" fontId="10" fillId="0" borderId="0" xfId="0" applyNumberFormat="1" applyFont="1" applyAlignment="1">
      <alignment/>
    </xf>
    <xf numFmtId="49" fontId="11" fillId="0" borderId="0" xfId="0" applyNumberFormat="1" applyFont="1" applyAlignment="1">
      <alignment/>
    </xf>
    <xf numFmtId="0" fontId="0" fillId="0" borderId="0" xfId="0" applyFont="1" applyAlignment="1">
      <alignment/>
    </xf>
    <xf numFmtId="49" fontId="12" fillId="34" borderId="0" xfId="0" applyNumberFormat="1" applyFont="1" applyFill="1" applyAlignment="1">
      <alignment vertical="center"/>
    </xf>
    <xf numFmtId="49" fontId="13" fillId="34" borderId="0" xfId="0" applyNumberFormat="1" applyFont="1" applyFill="1" applyAlignment="1">
      <alignment vertical="center"/>
    </xf>
    <xf numFmtId="49" fontId="14" fillId="34" borderId="0" xfId="0" applyNumberFormat="1" applyFont="1" applyFill="1" applyAlignment="1">
      <alignment horizontal="right" vertical="center"/>
    </xf>
    <xf numFmtId="0" fontId="15" fillId="0" borderId="0" xfId="0" applyFont="1" applyAlignment="1">
      <alignment vertical="center"/>
    </xf>
    <xf numFmtId="49" fontId="16" fillId="0" borderId="10" xfId="0" applyNumberFormat="1" applyFont="1" applyFill="1" applyBorder="1" applyAlignment="1">
      <alignment vertical="center"/>
    </xf>
    <xf numFmtId="49" fontId="16" fillId="0" borderId="10" xfId="0" applyNumberFormat="1" applyFont="1" applyBorder="1" applyAlignment="1">
      <alignment vertical="center"/>
    </xf>
    <xf numFmtId="49" fontId="0" fillId="0" borderId="10" xfId="0" applyNumberFormat="1" applyFont="1" applyBorder="1" applyAlignment="1">
      <alignment vertical="center"/>
    </xf>
    <xf numFmtId="49" fontId="17" fillId="0" borderId="10" xfId="0" applyNumberFormat="1" applyFont="1" applyBorder="1" applyAlignment="1">
      <alignment vertical="center"/>
    </xf>
    <xf numFmtId="0" fontId="17" fillId="0" borderId="10" xfId="0" applyFont="1" applyBorder="1" applyAlignment="1">
      <alignment horizontal="left" vertical="center"/>
    </xf>
    <xf numFmtId="0" fontId="16" fillId="0" borderId="0" xfId="0" applyFont="1" applyAlignment="1">
      <alignment vertical="center"/>
    </xf>
    <xf numFmtId="49" fontId="19" fillId="34" borderId="0" xfId="0" applyNumberFormat="1" applyFont="1" applyFill="1" applyAlignment="1">
      <alignment horizontal="right" vertical="center"/>
    </xf>
    <xf numFmtId="49" fontId="19" fillId="34" borderId="0" xfId="0" applyNumberFormat="1" applyFont="1" applyFill="1" applyAlignment="1">
      <alignment horizontal="center" vertical="center"/>
    </xf>
    <xf numFmtId="0" fontId="19" fillId="34" borderId="0" xfId="0" applyFont="1" applyFill="1" applyAlignment="1">
      <alignment horizontal="center" vertical="center"/>
    </xf>
    <xf numFmtId="49" fontId="19" fillId="0" borderId="0" xfId="0" applyNumberFormat="1" applyFont="1" applyFill="1" applyAlignment="1">
      <alignment horizontal="center" vertical="center"/>
    </xf>
    <xf numFmtId="49" fontId="19" fillId="34" borderId="0" xfId="0" applyNumberFormat="1" applyFont="1" applyFill="1" applyAlignment="1">
      <alignment horizontal="left" vertical="center"/>
    </xf>
    <xf numFmtId="49" fontId="20" fillId="34" borderId="0" xfId="0" applyNumberFormat="1" applyFont="1" applyFill="1" applyAlignment="1">
      <alignment horizontal="center" vertical="center"/>
    </xf>
    <xf numFmtId="49" fontId="20" fillId="34" borderId="0" xfId="0" applyNumberFormat="1" applyFont="1" applyFill="1" applyAlignment="1">
      <alignment vertical="center"/>
    </xf>
    <xf numFmtId="49" fontId="15" fillId="34" borderId="0" xfId="0" applyNumberFormat="1" applyFont="1" applyFill="1" applyAlignment="1">
      <alignment horizontal="righ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49" fontId="15" fillId="0" borderId="0" xfId="0" applyNumberFormat="1" applyFont="1" applyFill="1" applyAlignment="1">
      <alignment horizontal="center" vertical="center"/>
    </xf>
    <xf numFmtId="49" fontId="15" fillId="0" borderId="0" xfId="0" applyNumberFormat="1" applyFont="1" applyAlignment="1">
      <alignment horizontal="left" vertical="center"/>
    </xf>
    <xf numFmtId="49" fontId="0"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vertical="center"/>
    </xf>
    <xf numFmtId="0" fontId="22" fillId="34" borderId="0" xfId="0" applyFont="1" applyFill="1" applyAlignment="1">
      <alignment horizontal="center" vertical="center"/>
    </xf>
    <xf numFmtId="0" fontId="23" fillId="0" borderId="11" xfId="0" applyFont="1" applyBorder="1" applyAlignment="1">
      <alignment vertical="center"/>
    </xf>
    <xf numFmtId="0" fontId="24" fillId="34" borderId="11" xfId="0" applyFont="1" applyFill="1" applyBorder="1" applyAlignment="1">
      <alignment horizontal="center" vertical="center"/>
    </xf>
    <xf numFmtId="0" fontId="0" fillId="0" borderId="11" xfId="0" applyFont="1" applyBorder="1" applyAlignment="1">
      <alignment vertical="center"/>
    </xf>
    <xf numFmtId="0" fontId="25" fillId="0" borderId="11" xfId="0" applyFont="1" applyBorder="1" applyAlignment="1">
      <alignment horizontal="center" vertical="center"/>
    </xf>
    <xf numFmtId="0" fontId="25" fillId="0" borderId="0" xfId="0" applyFont="1" applyAlignment="1">
      <alignment vertical="center"/>
    </xf>
    <xf numFmtId="0" fontId="23" fillId="35" borderId="0" xfId="0" applyFont="1" applyFill="1" applyAlignment="1">
      <alignment vertical="center"/>
    </xf>
    <xf numFmtId="0" fontId="26" fillId="35" borderId="0" xfId="0" applyFont="1" applyFill="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33" borderId="12" xfId="0" applyFont="1" applyFill="1" applyBorder="1" applyAlignment="1">
      <alignment vertical="center"/>
    </xf>
    <xf numFmtId="0" fontId="0" fillId="0" borderId="12" xfId="0" applyFont="1" applyBorder="1" applyAlignment="1">
      <alignment vertical="center"/>
    </xf>
    <xf numFmtId="0" fontId="23" fillId="34"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Fill="1" applyAlignment="1">
      <alignment horizontal="center" vertical="center"/>
    </xf>
    <xf numFmtId="0" fontId="27" fillId="36" borderId="13" xfId="0" applyFont="1" applyFill="1" applyBorder="1" applyAlignment="1">
      <alignment horizontal="right" vertical="center"/>
    </xf>
    <xf numFmtId="0" fontId="25" fillId="0" borderId="11" xfId="0" applyFont="1" applyBorder="1" applyAlignment="1">
      <alignment vertical="center"/>
    </xf>
    <xf numFmtId="0" fontId="0" fillId="33" borderId="14" xfId="0" applyFont="1" applyFill="1" applyBorder="1" applyAlignment="1">
      <alignment vertical="center"/>
    </xf>
    <xf numFmtId="0" fontId="0" fillId="0" borderId="14" xfId="0" applyFont="1" applyBorder="1" applyAlignment="1">
      <alignment vertical="center"/>
    </xf>
    <xf numFmtId="0" fontId="24" fillId="0" borderId="11" xfId="0" applyFont="1" applyFill="1" applyBorder="1" applyAlignment="1">
      <alignment horizontal="center" vertical="center"/>
    </xf>
    <xf numFmtId="0" fontId="25" fillId="0" borderId="15" xfId="0" applyFont="1" applyBorder="1" applyAlignment="1">
      <alignment horizontal="center" vertical="center"/>
    </xf>
    <xf numFmtId="0" fontId="25" fillId="0" borderId="0" xfId="0" applyFont="1" applyAlignment="1">
      <alignment horizontal="left" vertical="center"/>
    </xf>
    <xf numFmtId="0" fontId="25" fillId="0" borderId="16" xfId="0" applyFont="1" applyBorder="1" applyAlignment="1">
      <alignment horizontal="left" vertical="center"/>
    </xf>
    <xf numFmtId="0" fontId="25" fillId="0" borderId="0" xfId="0" applyFont="1" applyAlignment="1">
      <alignment horizontal="center" vertical="center"/>
    </xf>
    <xf numFmtId="0" fontId="27" fillId="36" borderId="16" xfId="0" applyFont="1" applyFill="1" applyBorder="1" applyAlignment="1">
      <alignment horizontal="right" vertical="center"/>
    </xf>
    <xf numFmtId="0" fontId="25" fillId="0" borderId="16" xfId="0" applyFont="1" applyBorder="1" applyAlignment="1">
      <alignment vertical="center"/>
    </xf>
    <xf numFmtId="0" fontId="0" fillId="37" borderId="0" xfId="0" applyFont="1" applyFill="1" applyAlignment="1">
      <alignment vertical="center"/>
    </xf>
    <xf numFmtId="0" fontId="23" fillId="0" borderId="0" xfId="0" applyFont="1" applyAlignment="1">
      <alignment vertical="center"/>
    </xf>
    <xf numFmtId="0" fontId="25" fillId="0" borderId="15" xfId="0" applyFont="1" applyBorder="1" applyAlignment="1">
      <alignment vertical="center"/>
    </xf>
    <xf numFmtId="0" fontId="28" fillId="0" borderId="16" xfId="0" applyFont="1" applyBorder="1" applyAlignment="1">
      <alignment horizontal="right" vertical="center"/>
    </xf>
    <xf numFmtId="0" fontId="29" fillId="0" borderId="15" xfId="0" applyFont="1" applyBorder="1" applyAlignment="1">
      <alignment horizontal="center" vertical="center"/>
    </xf>
    <xf numFmtId="0" fontId="26" fillId="35" borderId="11" xfId="0" applyFont="1" applyFill="1" applyBorder="1" applyAlignment="1">
      <alignment vertical="center"/>
    </xf>
    <xf numFmtId="0" fontId="29" fillId="0" borderId="11" xfId="0" applyFont="1" applyBorder="1" applyAlignment="1">
      <alignment horizontal="center" vertical="center"/>
    </xf>
    <xf numFmtId="0" fontId="23" fillId="35" borderId="0" xfId="0" applyFont="1" applyFill="1" applyAlignment="1">
      <alignment horizontal="left" vertical="center"/>
    </xf>
    <xf numFmtId="0" fontId="26" fillId="35" borderId="16" xfId="0" applyFont="1" applyFill="1" applyBorder="1" applyAlignment="1">
      <alignment vertical="center"/>
    </xf>
    <xf numFmtId="0" fontId="0" fillId="33" borderId="17" xfId="0" applyFont="1" applyFill="1" applyBorder="1" applyAlignment="1">
      <alignment vertical="center"/>
    </xf>
    <xf numFmtId="0" fontId="28" fillId="0" borderId="0" xfId="0" applyFont="1" applyAlignment="1">
      <alignment horizontal="right" vertical="center"/>
    </xf>
    <xf numFmtId="0" fontId="23" fillId="0" borderId="0" xfId="0" applyFont="1" applyFill="1" applyAlignment="1">
      <alignment horizontal="center" vertical="center"/>
    </xf>
    <xf numFmtId="0" fontId="26" fillId="35" borderId="15" xfId="0" applyFont="1" applyFill="1" applyBorder="1" applyAlignment="1">
      <alignment vertical="center"/>
    </xf>
    <xf numFmtId="0" fontId="30" fillId="0" borderId="0" xfId="0" applyFont="1" applyAlignment="1">
      <alignment vertical="center"/>
    </xf>
    <xf numFmtId="0" fontId="25" fillId="0" borderId="15" xfId="0" applyFont="1" applyBorder="1" applyAlignment="1">
      <alignment horizontal="right" vertical="center"/>
    </xf>
    <xf numFmtId="0" fontId="0" fillId="0" borderId="17" xfId="0" applyFont="1" applyBorder="1" applyAlignment="1">
      <alignment vertical="center"/>
    </xf>
    <xf numFmtId="0" fontId="27" fillId="36" borderId="0" xfId="0" applyFont="1" applyFill="1" applyAlignment="1">
      <alignment horizontal="right" vertical="center"/>
    </xf>
    <xf numFmtId="0" fontId="23" fillId="35" borderId="0" xfId="0" applyFont="1" applyFill="1" applyBorder="1" applyAlignment="1">
      <alignment vertical="center"/>
    </xf>
    <xf numFmtId="0" fontId="26" fillId="35" borderId="0" xfId="0" applyFont="1" applyFill="1" applyBorder="1" applyAlignment="1">
      <alignment vertical="center"/>
    </xf>
    <xf numFmtId="0" fontId="0" fillId="35" borderId="0" xfId="0" applyFont="1" applyFill="1" applyBorder="1" applyAlignment="1">
      <alignment vertical="center"/>
    </xf>
    <xf numFmtId="0" fontId="22" fillId="0" borderId="0" xfId="0" applyFont="1" applyBorder="1" applyAlignment="1">
      <alignment horizontal="right"/>
    </xf>
    <xf numFmtId="0" fontId="0" fillId="35" borderId="0" xfId="0" applyFont="1" applyFill="1" applyBorder="1" applyAlignment="1">
      <alignment horizontal="left" vertical="center"/>
    </xf>
    <xf numFmtId="0" fontId="0" fillId="0" borderId="0" xfId="0" applyFont="1" applyBorder="1" applyAlignment="1">
      <alignment vertical="center"/>
    </xf>
    <xf numFmtId="0" fontId="0" fillId="0" borderId="0" xfId="0" applyFill="1" applyAlignment="1">
      <alignment/>
    </xf>
    <xf numFmtId="0" fontId="20" fillId="0" borderId="0" xfId="0" applyFont="1" applyAlignment="1">
      <alignment/>
    </xf>
    <xf numFmtId="0" fontId="11" fillId="0" borderId="0" xfId="0" applyFont="1" applyAlignment="1">
      <alignment/>
    </xf>
    <xf numFmtId="0" fontId="0" fillId="0" borderId="13" xfId="0" applyBorder="1" applyAlignment="1">
      <alignment/>
    </xf>
    <xf numFmtId="0" fontId="11" fillId="0" borderId="0" xfId="0" applyFont="1" applyBorder="1" applyAlignment="1">
      <alignment/>
    </xf>
    <xf numFmtId="0" fontId="0" fillId="0" borderId="0" xfId="0" applyBorder="1" applyAlignment="1">
      <alignment/>
    </xf>
    <xf numFmtId="0" fontId="5" fillId="0" borderId="0" xfId="0" applyFont="1" applyAlignment="1">
      <alignment/>
    </xf>
    <xf numFmtId="0" fontId="10" fillId="0" borderId="0" xfId="0" applyFont="1" applyFill="1" applyAlignment="1">
      <alignment/>
    </xf>
    <xf numFmtId="0" fontId="10" fillId="0" borderId="0" xfId="0" applyFont="1" applyAlignment="1">
      <alignment/>
    </xf>
    <xf numFmtId="0" fontId="31" fillId="0" borderId="0" xfId="0" applyFont="1" applyAlignment="1">
      <alignment/>
    </xf>
    <xf numFmtId="0" fontId="25" fillId="0" borderId="0" xfId="0" applyFont="1" applyBorder="1" applyAlignment="1">
      <alignment vertical="center"/>
    </xf>
    <xf numFmtId="49" fontId="16" fillId="0" borderId="10" xfId="45" applyNumberFormat="1" applyFont="1" applyBorder="1" applyAlignment="1" applyProtection="1">
      <alignment vertical="center"/>
      <protection locked="0"/>
    </xf>
    <xf numFmtId="0" fontId="16" fillId="0" borderId="10" xfId="45" applyNumberFormat="1" applyFont="1" applyBorder="1" applyAlignment="1" applyProtection="1">
      <alignment horizontal="right" vertical="center"/>
      <protection locked="0"/>
    </xf>
    <xf numFmtId="0" fontId="0" fillId="0" borderId="18" xfId="0" applyBorder="1" applyAlignment="1">
      <alignment/>
    </xf>
    <xf numFmtId="0" fontId="22" fillId="35" borderId="0" xfId="0" applyFont="1" applyFill="1" applyAlignment="1">
      <alignment vertical="center"/>
    </xf>
    <xf numFmtId="0" fontId="29" fillId="0" borderId="0" xfId="0" applyFont="1" applyAlignment="1">
      <alignment vertical="center"/>
    </xf>
    <xf numFmtId="0" fontId="29" fillId="0" borderId="11" xfId="0" applyFont="1" applyBorder="1" applyAlignment="1">
      <alignment vertical="center"/>
    </xf>
    <xf numFmtId="0" fontId="13" fillId="0" borderId="0" xfId="0" applyFont="1" applyAlignment="1">
      <alignment horizontal="right" vertical="center"/>
    </xf>
    <xf numFmtId="0" fontId="29" fillId="0" borderId="16" xfId="0" applyFont="1" applyBorder="1" applyAlignment="1">
      <alignment vertical="center"/>
    </xf>
    <xf numFmtId="0" fontId="34" fillId="35" borderId="16" xfId="0" applyFont="1" applyFill="1" applyBorder="1" applyAlignment="1">
      <alignment vertical="center"/>
    </xf>
    <xf numFmtId="0" fontId="34" fillId="35" borderId="0" xfId="0" applyFont="1" applyFill="1" applyAlignment="1">
      <alignment vertical="center"/>
    </xf>
    <xf numFmtId="0" fontId="5" fillId="35" borderId="0" xfId="0" applyFont="1" applyFill="1" applyAlignment="1">
      <alignment vertical="center"/>
    </xf>
    <xf numFmtId="0" fontId="5" fillId="0" borderId="0" xfId="0" applyFont="1" applyAlignment="1">
      <alignment vertical="center"/>
    </xf>
    <xf numFmtId="0" fontId="29" fillId="0" borderId="15" xfId="0" applyFont="1" applyBorder="1" applyAlignment="1">
      <alignment vertical="center"/>
    </xf>
    <xf numFmtId="0" fontId="35" fillId="36" borderId="16" xfId="0" applyFont="1" applyFill="1" applyBorder="1" applyAlignment="1">
      <alignment horizontal="right" vertical="center"/>
    </xf>
    <xf numFmtId="0" fontId="34" fillId="35" borderId="11" xfId="0" applyFont="1" applyFill="1" applyBorder="1" applyAlignment="1">
      <alignment vertical="center"/>
    </xf>
    <xf numFmtId="0" fontId="29" fillId="0" borderId="16" xfId="0" applyFont="1" applyBorder="1" applyAlignment="1">
      <alignment horizontal="left" vertical="center"/>
    </xf>
    <xf numFmtId="0" fontId="34" fillId="35" borderId="15" xfId="0" applyFont="1" applyFill="1" applyBorder="1" applyAlignment="1">
      <alignment vertical="center"/>
    </xf>
    <xf numFmtId="0" fontId="22" fillId="35" borderId="0" xfId="0" applyFont="1" applyFill="1" applyAlignment="1">
      <alignment horizontal="left" vertical="center"/>
    </xf>
    <xf numFmtId="0" fontId="36" fillId="35" borderId="0" xfId="0" applyFont="1" applyFill="1" applyAlignment="1">
      <alignment horizontal="right" vertical="center"/>
    </xf>
    <xf numFmtId="0" fontId="37" fillId="0" borderId="0" xfId="0" applyFont="1" applyAlignment="1">
      <alignment vertical="center"/>
    </xf>
    <xf numFmtId="0" fontId="29" fillId="0" borderId="15" xfId="0" applyFont="1" applyBorder="1" applyAlignment="1">
      <alignment horizontal="right" vertical="center"/>
    </xf>
    <xf numFmtId="0" fontId="35" fillId="36" borderId="0" xfId="0" applyFont="1" applyFill="1" applyAlignment="1">
      <alignment horizontal="right" vertical="center"/>
    </xf>
    <xf numFmtId="0" fontId="22" fillId="35" borderId="0" xfId="0" applyFont="1" applyFill="1" applyBorder="1" applyAlignment="1">
      <alignment vertical="center"/>
    </xf>
    <xf numFmtId="0" fontId="34" fillId="35" borderId="0" xfId="0" applyFont="1" applyFill="1" applyBorder="1" applyAlignment="1">
      <alignment vertical="center"/>
    </xf>
    <xf numFmtId="0" fontId="5" fillId="35" borderId="0" xfId="0" applyFont="1" applyFill="1" applyBorder="1" applyAlignment="1">
      <alignment vertical="center"/>
    </xf>
    <xf numFmtId="0" fontId="22" fillId="0" borderId="0" xfId="0" applyFont="1" applyBorder="1" applyAlignment="1">
      <alignment horizontal="right"/>
    </xf>
    <xf numFmtId="0" fontId="5" fillId="35" borderId="0" xfId="0" applyFont="1" applyFill="1" applyBorder="1" applyAlignment="1">
      <alignment horizontal="left" vertical="center"/>
    </xf>
    <xf numFmtId="0" fontId="5" fillId="0" borderId="0" xfId="0" applyFont="1" applyBorder="1" applyAlignment="1">
      <alignment vertical="center"/>
    </xf>
    <xf numFmtId="0" fontId="38" fillId="0" borderId="0" xfId="0" applyFont="1" applyAlignment="1">
      <alignment/>
    </xf>
    <xf numFmtId="0" fontId="13" fillId="0" borderId="0" xfId="0" applyFont="1" applyAlignment="1">
      <alignment/>
    </xf>
    <xf numFmtId="0" fontId="38" fillId="0" borderId="0" xfId="0" applyFont="1" applyBorder="1" applyAlignment="1">
      <alignment/>
    </xf>
    <xf numFmtId="16" fontId="22" fillId="35" borderId="0" xfId="0" applyNumberFormat="1" applyFont="1" applyFill="1" applyAlignment="1">
      <alignment vertical="center"/>
    </xf>
    <xf numFmtId="16" fontId="22" fillId="35" borderId="0" xfId="0" applyNumberFormat="1" applyFont="1" applyFill="1" applyAlignment="1">
      <alignment horizontal="left" vertical="center"/>
    </xf>
    <xf numFmtId="49" fontId="22" fillId="35" borderId="0" xfId="0" applyNumberFormat="1" applyFont="1" applyFill="1" applyAlignment="1">
      <alignment vertical="center"/>
    </xf>
    <xf numFmtId="49" fontId="22" fillId="35" borderId="0" xfId="0" applyNumberFormat="1" applyFont="1" applyFill="1" applyAlignment="1">
      <alignment horizontal="left" vertical="center"/>
    </xf>
    <xf numFmtId="49" fontId="39" fillId="0" borderId="0" xfId="0" applyNumberFormat="1" applyFont="1" applyAlignment="1">
      <alignment vertical="top"/>
    </xf>
    <xf numFmtId="49" fontId="10" fillId="0" borderId="0" xfId="0" applyNumberFormat="1" applyFont="1" applyAlignment="1">
      <alignment vertical="top"/>
    </xf>
    <xf numFmtId="49" fontId="10" fillId="0" borderId="10" xfId="45" applyNumberFormat="1" applyFont="1" applyBorder="1" applyAlignment="1" applyProtection="1">
      <alignment vertical="center"/>
      <protection locked="0"/>
    </xf>
    <xf numFmtId="0" fontId="5" fillId="0" borderId="18" xfId="0" applyFont="1" applyBorder="1" applyAlignment="1">
      <alignment vertical="center"/>
    </xf>
    <xf numFmtId="0" fontId="5" fillId="0" borderId="11" xfId="0" applyFont="1" applyBorder="1" applyAlignment="1">
      <alignment vertical="center"/>
    </xf>
    <xf numFmtId="0" fontId="23" fillId="35" borderId="0" xfId="0" applyFont="1" applyFill="1" applyAlignment="1">
      <alignment horizontal="center" vertical="center"/>
    </xf>
    <xf numFmtId="16" fontId="22" fillId="34"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11" xfId="0" applyFont="1" applyBorder="1" applyAlignment="1">
      <alignment vertical="center"/>
    </xf>
    <xf numFmtId="0" fontId="42" fillId="0" borderId="0" xfId="0" applyFont="1" applyAlignment="1">
      <alignment vertical="center"/>
    </xf>
    <xf numFmtId="0" fontId="43" fillId="0" borderId="0" xfId="0" applyFont="1" applyAlignment="1">
      <alignment vertical="center"/>
    </xf>
    <xf numFmtId="0" fontId="40" fillId="0" borderId="18" xfId="0" applyFont="1" applyBorder="1" applyAlignment="1">
      <alignment vertical="center"/>
    </xf>
    <xf numFmtId="0" fontId="41" fillId="0" borderId="18" xfId="0" applyFont="1" applyBorder="1" applyAlignment="1">
      <alignment vertical="center"/>
    </xf>
    <xf numFmtId="0" fontId="0" fillId="0" borderId="18" xfId="0" applyFont="1" applyBorder="1" applyAlignment="1">
      <alignment vertical="center"/>
    </xf>
    <xf numFmtId="0" fontId="43" fillId="0" borderId="18" xfId="0" applyFont="1" applyBorder="1" applyAlignment="1">
      <alignment vertical="center"/>
    </xf>
    <xf numFmtId="0" fontId="11" fillId="0" borderId="0" xfId="0" applyFont="1" applyAlignment="1">
      <alignment horizontal="right" vertical="center"/>
    </xf>
    <xf numFmtId="0" fontId="11" fillId="0" borderId="18" xfId="0" applyFont="1" applyBorder="1" applyAlignment="1">
      <alignment horizontal="right" vertical="center"/>
    </xf>
    <xf numFmtId="0" fontId="44" fillId="34" borderId="11" xfId="0" applyFont="1" applyFill="1" applyBorder="1" applyAlignment="1">
      <alignment horizontal="center" vertical="center"/>
    </xf>
    <xf numFmtId="0" fontId="42" fillId="0" borderId="11" xfId="0" applyFont="1" applyBorder="1" applyAlignment="1">
      <alignment horizontal="center" vertical="center"/>
    </xf>
    <xf numFmtId="0" fontId="44" fillId="0" borderId="0" xfId="0" applyFont="1" applyFill="1" applyAlignment="1">
      <alignment horizontal="center" vertical="center"/>
    </xf>
    <xf numFmtId="0" fontId="38" fillId="0" borderId="0" xfId="0" applyFont="1" applyAlignment="1">
      <alignment horizontal="right" vertical="center"/>
    </xf>
    <xf numFmtId="0" fontId="45" fillId="36" borderId="13" xfId="0" applyFont="1" applyFill="1" applyBorder="1" applyAlignment="1">
      <alignment horizontal="right" vertical="center"/>
    </xf>
    <xf numFmtId="0" fontId="44" fillId="0" borderId="11" xfId="0" applyFont="1" applyFill="1" applyBorder="1" applyAlignment="1">
      <alignment horizontal="center" vertical="center"/>
    </xf>
    <xf numFmtId="0" fontId="42" fillId="0" borderId="15" xfId="0" applyFont="1" applyBorder="1" applyAlignment="1">
      <alignment horizontal="center" vertical="center"/>
    </xf>
    <xf numFmtId="0" fontId="42" fillId="0" borderId="0" xfId="0" applyFont="1" applyAlignment="1">
      <alignment horizontal="left" vertical="center"/>
    </xf>
    <xf numFmtId="0" fontId="42" fillId="0" borderId="0" xfId="0" applyFont="1" applyAlignment="1">
      <alignment horizontal="center" vertical="center"/>
    </xf>
    <xf numFmtId="16" fontId="5" fillId="34" borderId="11" xfId="0" applyNumberFormat="1" applyFont="1" applyFill="1" applyBorder="1" applyAlignment="1">
      <alignment vertical="center"/>
    </xf>
    <xf numFmtId="0" fontId="5" fillId="0" borderId="0" xfId="0" applyFont="1" applyFill="1" applyAlignment="1">
      <alignment horizontal="center" vertical="center"/>
    </xf>
    <xf numFmtId="0" fontId="38" fillId="0" borderId="18" xfId="0" applyFont="1" applyBorder="1" applyAlignment="1">
      <alignment horizontal="right" vertical="center"/>
    </xf>
    <xf numFmtId="0" fontId="5" fillId="0" borderId="0" xfId="0" applyFont="1" applyAlignment="1">
      <alignment horizontal="center" vertical="center"/>
    </xf>
    <xf numFmtId="0" fontId="46" fillId="35" borderId="11" xfId="0" applyFont="1" applyFill="1" applyBorder="1" applyAlignment="1">
      <alignment horizontal="center" vertical="center"/>
    </xf>
    <xf numFmtId="0" fontId="40" fillId="0" borderId="11" xfId="0" applyFont="1" applyBorder="1" applyAlignment="1">
      <alignment horizontal="center" vertical="center"/>
    </xf>
    <xf numFmtId="0" fontId="0" fillId="0" borderId="0" xfId="0" applyFont="1" applyAlignment="1">
      <alignment horizontal="center" vertical="center"/>
    </xf>
    <xf numFmtId="0" fontId="46" fillId="0" borderId="0" xfId="0" applyFont="1" applyFill="1" applyAlignment="1">
      <alignment horizontal="center" vertical="center"/>
    </xf>
    <xf numFmtId="0" fontId="47" fillId="36" borderId="13" xfId="0" applyFont="1" applyFill="1" applyBorder="1" applyAlignment="1">
      <alignment horizontal="right" vertical="center"/>
    </xf>
    <xf numFmtId="0" fontId="9" fillId="0" borderId="11" xfId="0" applyFont="1" applyBorder="1" applyAlignment="1">
      <alignment vertical="center"/>
    </xf>
    <xf numFmtId="0" fontId="46" fillId="0" borderId="11" xfId="0" applyFont="1" applyFill="1" applyBorder="1" applyAlignment="1">
      <alignment horizontal="center" vertical="center"/>
    </xf>
    <xf numFmtId="0" fontId="40" fillId="0" borderId="15" xfId="0" applyFont="1" applyBorder="1" applyAlignment="1">
      <alignment horizontal="center" vertical="center"/>
    </xf>
    <xf numFmtId="0" fontId="40" fillId="0" borderId="0" xfId="0" applyFont="1" applyAlignment="1">
      <alignment horizontal="left" vertical="center"/>
    </xf>
    <xf numFmtId="0" fontId="40" fillId="0" borderId="0" xfId="0" applyFont="1" applyAlignment="1">
      <alignment horizontal="center" vertical="center"/>
    </xf>
    <xf numFmtId="0" fontId="44" fillId="35" borderId="11" xfId="0"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11" fillId="0" borderId="0" xfId="0" applyFont="1" applyAlignment="1">
      <alignment/>
    </xf>
    <xf numFmtId="0" fontId="48" fillId="0" borderId="11" xfId="0" applyFont="1" applyBorder="1" applyAlignment="1">
      <alignment vertical="center"/>
    </xf>
    <xf numFmtId="0" fontId="48" fillId="0" borderId="16" xfId="0" applyFont="1" applyBorder="1" applyAlignment="1">
      <alignment horizontal="left" vertical="center"/>
    </xf>
    <xf numFmtId="0" fontId="49" fillId="36" borderId="16" xfId="0" applyFont="1" applyFill="1" applyBorder="1" applyAlignment="1">
      <alignment horizontal="right" vertical="center"/>
    </xf>
    <xf numFmtId="0" fontId="48" fillId="0" borderId="0" xfId="0" applyFont="1" applyAlignment="1">
      <alignment vertical="center"/>
    </xf>
    <xf numFmtId="0" fontId="48" fillId="0" borderId="16" xfId="0" applyFont="1" applyBorder="1" applyAlignment="1">
      <alignment vertical="center"/>
    </xf>
    <xf numFmtId="0" fontId="48" fillId="0" borderId="15" xfId="0" applyFont="1" applyBorder="1" applyAlignment="1">
      <alignment vertical="center"/>
    </xf>
    <xf numFmtId="0" fontId="5" fillId="0" borderId="19" xfId="0" applyFont="1" applyBorder="1" applyAlignment="1">
      <alignment vertical="center"/>
    </xf>
    <xf numFmtId="0" fontId="42" fillId="35" borderId="0" xfId="0" applyFont="1" applyFill="1" applyAlignment="1">
      <alignment vertical="center"/>
    </xf>
    <xf numFmtId="16" fontId="42" fillId="0" borderId="0" xfId="0" applyNumberFormat="1" applyFont="1" applyAlignment="1">
      <alignment horizontal="left" vertical="center"/>
    </xf>
    <xf numFmtId="0" fontId="42" fillId="0" borderId="16" xfId="0" applyFont="1" applyBorder="1" applyAlignment="1">
      <alignment horizontal="left" vertical="center"/>
    </xf>
    <xf numFmtId="0" fontId="50" fillId="0" borderId="16" xfId="0" applyFont="1" applyBorder="1" applyAlignment="1">
      <alignment horizontal="right" vertical="center"/>
    </xf>
    <xf numFmtId="0" fontId="42" fillId="0" borderId="16" xfId="0" applyFont="1" applyBorder="1" applyAlignment="1">
      <alignment vertical="center"/>
    </xf>
    <xf numFmtId="0" fontId="45" fillId="36" borderId="16" xfId="0" applyFont="1" applyFill="1" applyBorder="1" applyAlignment="1">
      <alignment horizontal="right" vertical="center"/>
    </xf>
    <xf numFmtId="0" fontId="42" fillId="0" borderId="15" xfId="0" applyFont="1" applyBorder="1" applyAlignment="1">
      <alignment vertical="center"/>
    </xf>
    <xf numFmtId="0" fontId="50" fillId="0" borderId="0" xfId="0" applyFont="1" applyAlignment="1">
      <alignment horizontal="right" vertical="center"/>
    </xf>
    <xf numFmtId="49" fontId="42" fillId="0" borderId="0" xfId="0" applyNumberFormat="1" applyFont="1" applyAlignment="1">
      <alignment horizontal="left" vertical="center"/>
    </xf>
    <xf numFmtId="0" fontId="5" fillId="35" borderId="0" xfId="0" applyFont="1" applyFill="1" applyAlignment="1">
      <alignment horizontal="left" vertical="center"/>
    </xf>
    <xf numFmtId="0" fontId="38" fillId="35" borderId="0" xfId="0" applyFont="1" applyFill="1" applyAlignment="1">
      <alignment vertical="center"/>
    </xf>
    <xf numFmtId="0" fontId="9" fillId="35" borderId="0" xfId="0" applyFont="1" applyFill="1" applyAlignment="1">
      <alignment horizontal="right" vertical="center"/>
    </xf>
    <xf numFmtId="0" fontId="38" fillId="35" borderId="11" xfId="0" applyFont="1" applyFill="1" applyBorder="1" applyAlignment="1">
      <alignment vertical="center"/>
    </xf>
    <xf numFmtId="0" fontId="38" fillId="35" borderId="16" xfId="0" applyFont="1" applyFill="1" applyBorder="1" applyAlignment="1">
      <alignment vertical="center"/>
    </xf>
    <xf numFmtId="0" fontId="38" fillId="35" borderId="15" xfId="0" applyFont="1" applyFill="1" applyBorder="1" applyAlignment="1">
      <alignment vertical="center"/>
    </xf>
    <xf numFmtId="0" fontId="45" fillId="0" borderId="0" xfId="0" applyFont="1" applyAlignment="1">
      <alignment vertical="center"/>
    </xf>
    <xf numFmtId="0" fontId="45" fillId="36" borderId="0" xfId="0" applyFont="1" applyFill="1" applyAlignment="1">
      <alignment horizontal="right" vertical="center"/>
    </xf>
    <xf numFmtId="0" fontId="25" fillId="0" borderId="20" xfId="0" applyFont="1" applyBorder="1" applyAlignment="1">
      <alignment vertical="center"/>
    </xf>
    <xf numFmtId="0" fontId="42" fillId="0" borderId="15" xfId="0" applyFont="1" applyBorder="1" applyAlignment="1">
      <alignment horizontal="right" vertical="center"/>
    </xf>
    <xf numFmtId="0" fontId="10" fillId="0" borderId="0" xfId="0" applyFont="1" applyBorder="1" applyAlignment="1">
      <alignment horizontal="center"/>
    </xf>
    <xf numFmtId="0" fontId="39" fillId="0" borderId="0" xfId="0" applyFont="1" applyAlignment="1">
      <alignment horizontal="center"/>
    </xf>
    <xf numFmtId="203" fontId="16" fillId="0" borderId="10" xfId="0" applyNumberFormat="1" applyFont="1" applyBorder="1" applyAlignment="1">
      <alignment horizontal="left" vertical="center"/>
    </xf>
    <xf numFmtId="0" fontId="0" fillId="0" borderId="0" xfId="0" applyBorder="1" applyAlignment="1">
      <alignment horizontal="left"/>
    </xf>
    <xf numFmtId="49" fontId="5" fillId="34" borderId="0" xfId="0" applyNumberFormat="1" applyFont="1" applyFill="1" applyAlignment="1">
      <alignment horizontal="left" vertical="center"/>
    </xf>
    <xf numFmtId="49" fontId="18" fillId="0" borderId="10" xfId="0" applyNumberFormat="1" applyFont="1" applyBorder="1" applyAlignment="1">
      <alignment horizontal="center" vertical="center"/>
    </xf>
    <xf numFmtId="0" fontId="29" fillId="0" borderId="0" xfId="0" applyFont="1" applyBorder="1" applyAlignment="1">
      <alignmen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_Одиночный разряд мужчины"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85">
    <dxf>
      <font>
        <i val="0"/>
        <color indexed="9"/>
      </font>
      <fill>
        <patternFill>
          <bgColor indexed="4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9"/>
      </font>
    </dxf>
    <dxf>
      <font>
        <b/>
        <i val="0"/>
      </font>
    </dxf>
    <dxf>
      <font>
        <b val="0"/>
        <i val="0"/>
      </font>
    </dxf>
    <dxf>
      <font>
        <b/>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i val="0"/>
        <color indexed="9"/>
      </font>
      <fill>
        <patternFill>
          <bgColor indexed="42"/>
        </patternFill>
      </fill>
    </dxf>
    <dxf>
      <font>
        <b/>
        <i val="0"/>
      </font>
    </dxf>
    <dxf>
      <font>
        <b val="0"/>
        <i val="0"/>
      </font>
    </dxf>
    <dxf>
      <font>
        <b/>
        <i val="0"/>
      </font>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b/>
        <i val="0"/>
      </font>
    </dxf>
    <dxf>
      <font>
        <b/>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val="0"/>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76;&#1080;&#1085;&#1086;&#1095;&#1085;&#1099;&#1081;%20&#1088;&#1072;&#1079;&#1088;&#1103;&#1076;\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2">
        <row r="8">
          <cell r="A8">
            <v>0</v>
          </cell>
        </row>
        <row r="12">
          <cell r="C12" t="str">
            <v> </v>
          </cell>
        </row>
      </sheetData>
      <sheetData sheetId="9">
        <row r="7">
          <cell r="A7">
            <v>1</v>
          </cell>
          <cell r="B7" t="str">
            <v>Алеша</v>
          </cell>
          <cell r="C7" t="str">
            <v>Карина</v>
          </cell>
          <cell r="D7" t="str">
            <v>минск</v>
          </cell>
          <cell r="E7">
            <v>34033</v>
          </cell>
          <cell r="I7">
            <v>0</v>
          </cell>
          <cell r="J7" t="str">
            <v>DA</v>
          </cell>
          <cell r="K7">
            <v>2</v>
          </cell>
        </row>
        <row r="8">
          <cell r="A8">
            <v>2</v>
          </cell>
          <cell r="B8" t="str">
            <v>чебышева</v>
          </cell>
          <cell r="C8" t="str">
            <v>анна</v>
          </cell>
          <cell r="D8" t="str">
            <v>минск</v>
          </cell>
          <cell r="E8">
            <v>34230</v>
          </cell>
          <cell r="I8">
            <v>0</v>
          </cell>
          <cell r="J8" t="str">
            <v>DA</v>
          </cell>
          <cell r="K8">
            <v>3</v>
          </cell>
        </row>
        <row r="9">
          <cell r="A9">
            <v>3</v>
          </cell>
          <cell r="B9" t="str">
            <v>киселева</v>
          </cell>
          <cell r="C9" t="str">
            <v>виктория</v>
          </cell>
          <cell r="D9" t="str">
            <v>минск</v>
          </cell>
          <cell r="E9">
            <v>34333</v>
          </cell>
          <cell r="I9">
            <v>0</v>
          </cell>
          <cell r="J9" t="str">
            <v>DA</v>
          </cell>
          <cell r="K9">
            <v>4</v>
          </cell>
        </row>
        <row r="10">
          <cell r="A10">
            <v>4</v>
          </cell>
          <cell r="B10" t="str">
            <v>лысакова</v>
          </cell>
          <cell r="C10" t="str">
            <v>ксения</v>
          </cell>
          <cell r="D10" t="str">
            <v>барановичи</v>
          </cell>
          <cell r="E10">
            <v>34373</v>
          </cell>
          <cell r="I10">
            <v>0</v>
          </cell>
          <cell r="J10" t="str">
            <v>DA</v>
          </cell>
          <cell r="K10">
            <v>5</v>
          </cell>
        </row>
        <row r="11">
          <cell r="A11">
            <v>5</v>
          </cell>
          <cell r="B11" t="str">
            <v>кремень</v>
          </cell>
          <cell r="C11" t="str">
            <v>илона</v>
          </cell>
          <cell r="D11" t="str">
            <v>минск</v>
          </cell>
          <cell r="E11" t="str">
            <v>18.0194</v>
          </cell>
          <cell r="I11">
            <v>0</v>
          </cell>
          <cell r="J11" t="str">
            <v>DA</v>
          </cell>
          <cell r="K11">
            <v>6</v>
          </cell>
        </row>
        <row r="12">
          <cell r="A12">
            <v>6</v>
          </cell>
          <cell r="B12" t="str">
            <v>саснович</v>
          </cell>
          <cell r="C12" t="str">
            <v>александра</v>
          </cell>
          <cell r="D12" t="str">
            <v>минск</v>
          </cell>
          <cell r="E12">
            <v>34415</v>
          </cell>
          <cell r="I12">
            <v>0</v>
          </cell>
          <cell r="J12" t="str">
            <v>DA</v>
          </cell>
          <cell r="K12">
            <v>7</v>
          </cell>
        </row>
        <row r="13">
          <cell r="A13">
            <v>7</v>
          </cell>
          <cell r="B13" t="str">
            <v>вавулина</v>
          </cell>
          <cell r="C13" t="str">
            <v>наталья</v>
          </cell>
          <cell r="D13" t="str">
            <v>минск</v>
          </cell>
          <cell r="E13">
            <v>34238</v>
          </cell>
          <cell r="I13">
            <v>0</v>
          </cell>
          <cell r="J13" t="str">
            <v>DA</v>
          </cell>
          <cell r="K13">
            <v>8</v>
          </cell>
        </row>
        <row r="14">
          <cell r="A14">
            <v>8</v>
          </cell>
          <cell r="B14" t="str">
            <v>красильщикова</v>
          </cell>
          <cell r="C14" t="str">
            <v>дарья</v>
          </cell>
          <cell r="D14" t="str">
            <v>минск</v>
          </cell>
          <cell r="E14">
            <v>34211</v>
          </cell>
          <cell r="I14">
            <v>0</v>
          </cell>
          <cell r="J14" t="str">
            <v>DA</v>
          </cell>
          <cell r="K14">
            <v>10</v>
          </cell>
        </row>
        <row r="15">
          <cell r="A15">
            <v>9</v>
          </cell>
          <cell r="B15" t="str">
            <v>понада</v>
          </cell>
          <cell r="C15" t="str">
            <v>елена</v>
          </cell>
          <cell r="D15" t="str">
            <v>минск</v>
          </cell>
          <cell r="E15">
            <v>34314</v>
          </cell>
          <cell r="I15">
            <v>0</v>
          </cell>
          <cell r="J15" t="str">
            <v>DA</v>
          </cell>
          <cell r="K15">
            <v>11</v>
          </cell>
        </row>
        <row r="16">
          <cell r="A16">
            <v>10</v>
          </cell>
          <cell r="B16" t="str">
            <v>рубель </v>
          </cell>
          <cell r="C16" t="str">
            <v>анастасия</v>
          </cell>
          <cell r="D16" t="str">
            <v>минск</v>
          </cell>
          <cell r="E16">
            <v>34746</v>
          </cell>
          <cell r="I16">
            <v>0</v>
          </cell>
          <cell r="J16" t="str">
            <v>DA</v>
          </cell>
          <cell r="K16">
            <v>12</v>
          </cell>
        </row>
        <row r="17">
          <cell r="A17">
            <v>11</v>
          </cell>
          <cell r="B17" t="str">
            <v>гузаревич</v>
          </cell>
          <cell r="C17" t="str">
            <v>илона</v>
          </cell>
          <cell r="D17" t="str">
            <v>минск</v>
          </cell>
          <cell r="E17">
            <v>34205</v>
          </cell>
          <cell r="I17">
            <v>0</v>
          </cell>
          <cell r="J17" t="str">
            <v>DA</v>
          </cell>
          <cell r="K17">
            <v>13</v>
          </cell>
        </row>
        <row r="18">
          <cell r="A18">
            <v>12</v>
          </cell>
          <cell r="B18" t="str">
            <v>бондарович</v>
          </cell>
          <cell r="C18" t="str">
            <v>юлия</v>
          </cell>
          <cell r="D18" t="str">
            <v>минск</v>
          </cell>
          <cell r="E18">
            <v>34299</v>
          </cell>
          <cell r="I18">
            <v>0</v>
          </cell>
          <cell r="J18" t="str">
            <v>DA</v>
          </cell>
          <cell r="K18">
            <v>14</v>
          </cell>
        </row>
        <row r="19">
          <cell r="A19">
            <v>13</v>
          </cell>
          <cell r="B19" t="str">
            <v>цыбук</v>
          </cell>
          <cell r="C19" t="str">
            <v>елена</v>
          </cell>
          <cell r="D19" t="str">
            <v>минск</v>
          </cell>
          <cell r="E19">
            <v>34014</v>
          </cell>
          <cell r="I19">
            <v>0</v>
          </cell>
          <cell r="J19" t="str">
            <v>DA</v>
          </cell>
          <cell r="K19">
            <v>16</v>
          </cell>
        </row>
        <row r="20">
          <cell r="A20">
            <v>14</v>
          </cell>
          <cell r="B20" t="str">
            <v>русак</v>
          </cell>
          <cell r="C20" t="str">
            <v>кристина</v>
          </cell>
          <cell r="D20" t="str">
            <v>минск</v>
          </cell>
          <cell r="E20">
            <v>34054</v>
          </cell>
          <cell r="I20">
            <v>0</v>
          </cell>
          <cell r="J20" t="str">
            <v>DA</v>
          </cell>
          <cell r="K20">
            <v>18</v>
          </cell>
        </row>
        <row r="21">
          <cell r="A21">
            <v>15</v>
          </cell>
          <cell r="B21" t="str">
            <v>качан</v>
          </cell>
          <cell r="C21" t="str">
            <v>ольга</v>
          </cell>
          <cell r="D21" t="str">
            <v>минск</v>
          </cell>
          <cell r="E21">
            <v>34142</v>
          </cell>
          <cell r="I21">
            <v>0</v>
          </cell>
          <cell r="J21" t="str">
            <v>DA</v>
          </cell>
          <cell r="K21">
            <v>19</v>
          </cell>
        </row>
        <row r="22">
          <cell r="A22">
            <v>16</v>
          </cell>
          <cell r="B22" t="str">
            <v>новикова</v>
          </cell>
          <cell r="C22" t="str">
            <v>евгения</v>
          </cell>
          <cell r="D22" t="str">
            <v>минск</v>
          </cell>
          <cell r="E22">
            <v>34215</v>
          </cell>
          <cell r="I22">
            <v>0</v>
          </cell>
          <cell r="J22" t="str">
            <v>DA</v>
          </cell>
          <cell r="K22">
            <v>20</v>
          </cell>
        </row>
        <row r="23">
          <cell r="A23">
            <v>17</v>
          </cell>
          <cell r="I23">
            <v>0</v>
          </cell>
          <cell r="J23" t="str">
            <v>WC</v>
          </cell>
        </row>
        <row r="24">
          <cell r="A24">
            <v>18</v>
          </cell>
          <cell r="I24">
            <v>0</v>
          </cell>
          <cell r="J24" t="str">
            <v>WC</v>
          </cell>
        </row>
        <row r="25">
          <cell r="A25">
            <v>19</v>
          </cell>
          <cell r="I25">
            <v>0</v>
          </cell>
          <cell r="J25" t="str">
            <v>SE</v>
          </cell>
        </row>
        <row r="26">
          <cell r="A26">
            <v>20</v>
          </cell>
          <cell r="I26">
            <v>0</v>
          </cell>
          <cell r="J26" t="str">
            <v>SE</v>
          </cell>
        </row>
        <row r="27">
          <cell r="A27">
            <v>21</v>
          </cell>
          <cell r="I27">
            <v>0</v>
          </cell>
          <cell r="J27" t="str">
            <v>SE</v>
          </cell>
        </row>
        <row r="28">
          <cell r="A28">
            <v>22</v>
          </cell>
          <cell r="I28">
            <v>0</v>
          </cell>
          <cell r="J28" t="str">
            <v>SE</v>
          </cell>
        </row>
        <row r="29">
          <cell r="A29">
            <v>23</v>
          </cell>
          <cell r="I29">
            <v>0</v>
          </cell>
          <cell r="J29" t="str">
            <v>SE</v>
          </cell>
        </row>
        <row r="30">
          <cell r="A30">
            <v>24</v>
          </cell>
          <cell r="I30">
            <v>0</v>
          </cell>
          <cell r="J30" t="str">
            <v>SE</v>
          </cell>
        </row>
        <row r="31">
          <cell r="A31">
            <v>25</v>
          </cell>
          <cell r="I31">
            <v>0</v>
          </cell>
        </row>
        <row r="32">
          <cell r="A32">
            <v>26</v>
          </cell>
          <cell r="I32">
            <v>0</v>
          </cell>
        </row>
        <row r="33">
          <cell r="A33">
            <v>27</v>
          </cell>
          <cell r="I33">
            <v>0</v>
          </cell>
        </row>
        <row r="34">
          <cell r="A34">
            <v>28</v>
          </cell>
          <cell r="I34">
            <v>0</v>
          </cell>
        </row>
        <row r="35">
          <cell r="A35">
            <v>29</v>
          </cell>
          <cell r="I35">
            <v>0</v>
          </cell>
        </row>
        <row r="36">
          <cell r="A36">
            <v>30</v>
          </cell>
          <cell r="I36">
            <v>0</v>
          </cell>
        </row>
        <row r="37">
          <cell r="A37">
            <v>31</v>
          </cell>
          <cell r="I37">
            <v>0</v>
          </cell>
        </row>
        <row r="38">
          <cell r="A38">
            <v>32</v>
          </cell>
          <cell r="I38">
            <v>0</v>
          </cell>
        </row>
      </sheetData>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V79"/>
  <sheetViews>
    <sheetView showGridLines="0" showZeros="0" view="pageBreakPreview" zoomScaleSheetLayoutView="100" zoomScalePageLayoutView="0" workbookViewId="0" topLeftCell="A19">
      <selection activeCell="P42" sqref="P42"/>
    </sheetView>
  </sheetViews>
  <sheetFormatPr defaultColWidth="9.140625" defaultRowHeight="12.75"/>
  <cols>
    <col min="1" max="1" width="3.00390625" style="0" customWidth="1"/>
    <col min="2" max="2" width="4.7109375" style="0" customWidth="1"/>
    <col min="3" max="3" width="4.421875" style="0" hidden="1" customWidth="1"/>
    <col min="4" max="4" width="4.57421875" style="93" customWidth="1"/>
    <col min="5" max="5" width="17.7109375" style="0" customWidth="1"/>
    <col min="6" max="6" width="5.00390625" style="0" customWidth="1"/>
    <col min="7" max="7" width="7.00390625" style="0" customWidth="1"/>
    <col min="8" max="8" width="5.8515625" style="0" customWidth="1"/>
    <col min="9" max="9" width="4.28125" style="94" customWidth="1"/>
    <col min="10" max="10" width="10.7109375" style="0" customWidth="1"/>
    <col min="11" max="11" width="5.8515625" style="94" customWidth="1"/>
    <col min="12" max="12" width="11.7109375" style="0" customWidth="1"/>
    <col min="13" max="13" width="7.8515625" style="95" customWidth="1"/>
    <col min="14" max="14" width="10.7109375" style="0" customWidth="1"/>
    <col min="15" max="15" width="1.7109375" style="94" customWidth="1"/>
    <col min="16" max="16" width="10.7109375" style="0" customWidth="1"/>
    <col min="17" max="17" width="1.7109375" style="95"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9" customFormat="1" ht="21" customHeight="1">
      <c r="A1" s="1" t="e">
        <f>'[1]Week SetUp'!$A$6</f>
        <v>#REF!</v>
      </c>
      <c r="B1" s="2"/>
      <c r="C1" s="3"/>
      <c r="D1" s="4"/>
      <c r="E1" s="140" t="s">
        <v>23</v>
      </c>
      <c r="F1" s="3"/>
      <c r="G1" s="139" t="s">
        <v>24</v>
      </c>
      <c r="H1" s="3"/>
      <c r="I1" s="5"/>
      <c r="J1" s="6"/>
      <c r="K1" s="5"/>
      <c r="L1" s="6"/>
      <c r="M1" s="5"/>
      <c r="N1" s="7" t="s">
        <v>0</v>
      </c>
      <c r="O1" s="5"/>
      <c r="P1" s="8"/>
      <c r="Q1" s="5"/>
      <c r="T1" s="10"/>
      <c r="U1" s="10"/>
      <c r="V1" s="10"/>
    </row>
    <row r="2" spans="1:17" s="18" customFormat="1" ht="13.5" customHeight="1">
      <c r="A2" s="11">
        <f>'[1]Week SetUp'!$A$8</f>
        <v>0</v>
      </c>
      <c r="B2" s="12"/>
      <c r="C2" s="13"/>
      <c r="D2" s="14"/>
      <c r="E2" s="15"/>
      <c r="F2" s="16"/>
      <c r="G2" s="213" t="s">
        <v>21</v>
      </c>
      <c r="H2" s="213"/>
      <c r="I2" s="213"/>
      <c r="J2" s="213"/>
      <c r="K2" s="213"/>
      <c r="L2" s="213"/>
      <c r="M2" s="213"/>
      <c r="N2" s="213"/>
      <c r="O2" s="213"/>
      <c r="P2" s="213"/>
      <c r="Q2" s="17"/>
    </row>
    <row r="3" spans="1:17" s="22" customFormat="1" ht="11.25" customHeight="1">
      <c r="A3" s="19"/>
      <c r="B3" s="19"/>
      <c r="C3" s="19"/>
      <c r="D3" s="19"/>
      <c r="E3" s="19"/>
      <c r="F3" s="19" t="s">
        <v>1</v>
      </c>
      <c r="G3" s="19"/>
      <c r="H3" s="19"/>
      <c r="I3" s="20"/>
      <c r="J3" s="216" t="s">
        <v>28</v>
      </c>
      <c r="K3" s="216"/>
      <c r="L3" s="216"/>
      <c r="M3" s="20"/>
      <c r="N3" s="19"/>
      <c r="O3" s="20"/>
      <c r="P3" s="19"/>
      <c r="Q3" s="21" t="s">
        <v>2</v>
      </c>
    </row>
    <row r="4" spans="1:17" s="28" customFormat="1" ht="11.25" customHeight="1" thickBot="1">
      <c r="A4" s="214"/>
      <c r="B4" s="214"/>
      <c r="C4" s="214"/>
      <c r="D4" s="23"/>
      <c r="E4" s="24"/>
      <c r="F4" s="24"/>
      <c r="G4" s="25"/>
      <c r="H4" s="24"/>
      <c r="I4" s="26"/>
      <c r="J4" s="104"/>
      <c r="K4" s="26"/>
      <c r="L4" s="105" t="str">
        <f>'[1]Week SetUp'!$C$12</f>
        <v> </v>
      </c>
      <c r="M4" s="27"/>
      <c r="N4" s="24"/>
      <c r="O4" s="26"/>
      <c r="P4" s="217"/>
      <c r="Q4" s="217"/>
    </row>
    <row r="5" spans="1:17" s="22" customFormat="1" ht="9.75">
      <c r="A5" s="29"/>
      <c r="B5" s="30" t="s">
        <v>3</v>
      </c>
      <c r="C5" s="31" t="s">
        <v>4</v>
      </c>
      <c r="D5" s="32" t="s">
        <v>5</v>
      </c>
      <c r="E5" s="33" t="s">
        <v>6</v>
      </c>
      <c r="F5" s="33" t="s">
        <v>7</v>
      </c>
      <c r="G5" s="33"/>
      <c r="H5" s="33" t="s">
        <v>8</v>
      </c>
      <c r="I5" s="33"/>
      <c r="J5" s="30" t="s">
        <v>9</v>
      </c>
      <c r="K5" s="34"/>
      <c r="L5" s="30" t="s">
        <v>10</v>
      </c>
      <c r="M5" s="34"/>
      <c r="N5" s="30" t="s">
        <v>11</v>
      </c>
      <c r="O5" s="34"/>
      <c r="P5" s="30" t="s">
        <v>12</v>
      </c>
      <c r="Q5" s="35"/>
    </row>
    <row r="6" spans="1:17" s="22" customFormat="1" ht="3.75" customHeight="1" thickBot="1">
      <c r="A6" s="36"/>
      <c r="B6" s="37"/>
      <c r="C6" s="38"/>
      <c r="D6" s="39"/>
      <c r="E6" s="40"/>
      <c r="F6" s="40"/>
      <c r="G6" s="41"/>
      <c r="H6" s="40"/>
      <c r="I6" s="42"/>
      <c r="J6" s="37"/>
      <c r="K6" s="42"/>
      <c r="L6" s="37"/>
      <c r="M6" s="42"/>
      <c r="N6" s="37"/>
      <c r="O6" s="42"/>
      <c r="P6" s="37"/>
      <c r="Q6" s="43"/>
    </row>
    <row r="7" spans="1:22" s="53" customFormat="1" ht="9" customHeight="1">
      <c r="A7" s="44">
        <v>1</v>
      </c>
      <c r="B7" s="45" t="str">
        <f>IF($D7="","",VLOOKUP($D7,'[1]Si Main Draw Prep'!$A$7:$J$38,10))</f>
        <v>DA</v>
      </c>
      <c r="C7" s="45">
        <v>18</v>
      </c>
      <c r="D7" s="159">
        <v>1</v>
      </c>
      <c r="E7" s="143" t="s">
        <v>46</v>
      </c>
      <c r="F7" s="143" t="s">
        <v>47</v>
      </c>
      <c r="G7" s="143"/>
      <c r="H7" s="143"/>
      <c r="I7" s="48"/>
      <c r="J7" s="49"/>
      <c r="K7" s="49"/>
      <c r="L7" s="49"/>
      <c r="M7" s="49"/>
      <c r="N7" s="50"/>
      <c r="O7" s="51"/>
      <c r="P7" s="50"/>
      <c r="Q7" s="51"/>
      <c r="R7" s="52"/>
      <c r="T7" s="54" t="str">
        <f>'[1]Officials'!P24</f>
        <v>Umpire</v>
      </c>
      <c r="V7" s="55" t="str">
        <f>F$7&amp;" "&amp;E$7</f>
        <v>Артем Бардин</v>
      </c>
    </row>
    <row r="8" spans="1:22" s="53" customFormat="1" ht="9" customHeight="1">
      <c r="A8" s="56"/>
      <c r="B8" s="57"/>
      <c r="C8" s="57"/>
      <c r="D8" s="161"/>
      <c r="E8" s="115"/>
      <c r="F8" s="151"/>
      <c r="G8" s="115"/>
      <c r="H8" s="162"/>
      <c r="I8" s="59"/>
      <c r="J8" s="143" t="s">
        <v>46</v>
      </c>
      <c r="K8" s="60"/>
      <c r="L8" s="49"/>
      <c r="M8" s="49"/>
      <c r="N8" s="50"/>
      <c r="O8" s="51"/>
      <c r="P8" s="50"/>
      <c r="Q8" s="51"/>
      <c r="R8" s="52"/>
      <c r="T8" s="61" t="str">
        <f>'[1]Officials'!P25</f>
        <v> </v>
      </c>
      <c r="V8" s="62" t="str">
        <f>F$9&amp;" "&amp;E$9</f>
        <v> Х</v>
      </c>
    </row>
    <row r="9" spans="1:22" s="53" customFormat="1" ht="9" customHeight="1">
      <c r="A9" s="56">
        <v>2</v>
      </c>
      <c r="B9" s="45" t="str">
        <f>IF($D9="","",VLOOKUP($D9,'[1]Si Main Draw Prep'!$A$7:$J$38,10))</f>
        <v>DA</v>
      </c>
      <c r="C9" s="45"/>
      <c r="D9" s="164">
        <v>12</v>
      </c>
      <c r="E9" s="143" t="s">
        <v>45</v>
      </c>
      <c r="F9" s="143"/>
      <c r="G9" s="143"/>
      <c r="H9" s="143"/>
      <c r="I9" s="64"/>
      <c r="J9" s="166"/>
      <c r="K9" s="66"/>
      <c r="L9" s="151"/>
      <c r="M9" s="49"/>
      <c r="N9" s="50"/>
      <c r="O9" s="51"/>
      <c r="P9" s="50"/>
      <c r="Q9" s="51"/>
      <c r="R9" s="52"/>
      <c r="T9" s="61" t="str">
        <f>'[1]Officials'!P26</f>
        <v> </v>
      </c>
      <c r="V9" s="62" t="str">
        <f>F$11&amp;" "&amp;E$11</f>
        <v>Вадим Бобко</v>
      </c>
    </row>
    <row r="10" spans="1:22" s="53" customFormat="1" ht="9" customHeight="1">
      <c r="A10" s="56"/>
      <c r="B10" s="57"/>
      <c r="C10" s="57"/>
      <c r="D10" s="161"/>
      <c r="E10" s="115"/>
      <c r="F10" s="115"/>
      <c r="G10" s="115"/>
      <c r="H10" s="115"/>
      <c r="I10" s="67"/>
      <c r="J10" s="162"/>
      <c r="K10" s="68"/>
      <c r="L10" s="143" t="s">
        <v>46</v>
      </c>
      <c r="M10" s="60"/>
      <c r="N10" s="50"/>
      <c r="O10" s="51"/>
      <c r="P10" s="50"/>
      <c r="Q10" s="51"/>
      <c r="R10" s="52"/>
      <c r="T10" s="61" t="str">
        <f>'[1]Officials'!P27</f>
        <v> </v>
      </c>
      <c r="V10" s="62" t="str">
        <f>F$13&amp;" "&amp;E$13</f>
        <v>Георгий Эверт</v>
      </c>
    </row>
    <row r="11" spans="1:22" s="53" customFormat="1" ht="9" customHeight="1">
      <c r="A11" s="56">
        <v>3</v>
      </c>
      <c r="B11" s="45"/>
      <c r="C11" s="45">
        <v>31</v>
      </c>
      <c r="D11" s="164"/>
      <c r="E11" s="143" t="s">
        <v>78</v>
      </c>
      <c r="F11" s="143" t="s">
        <v>79</v>
      </c>
      <c r="G11" s="143"/>
      <c r="H11" s="143"/>
      <c r="I11" s="48"/>
      <c r="J11" s="151"/>
      <c r="K11" s="69"/>
      <c r="L11" s="166" t="s">
        <v>205</v>
      </c>
      <c r="M11" s="66"/>
      <c r="N11" s="50"/>
      <c r="O11" s="51"/>
      <c r="P11" s="50"/>
      <c r="Q11" s="51"/>
      <c r="R11" s="52"/>
      <c r="T11" s="61" t="str">
        <f>'[1]Officials'!P28</f>
        <v> </v>
      </c>
      <c r="U11" s="70"/>
      <c r="V11" s="62" t="str">
        <f>F$15&amp;" "&amp;E$15</f>
        <v>Евгений Сороговец</v>
      </c>
    </row>
    <row r="12" spans="1:22" s="53" customFormat="1" ht="9" customHeight="1">
      <c r="A12" s="56"/>
      <c r="B12" s="71"/>
      <c r="C12" s="57"/>
      <c r="D12" s="161"/>
      <c r="E12" s="115"/>
      <c r="F12" s="152"/>
      <c r="G12" s="115"/>
      <c r="H12" s="162"/>
      <c r="I12" s="59"/>
      <c r="J12" s="143" t="s">
        <v>78</v>
      </c>
      <c r="K12" s="72"/>
      <c r="L12" s="151"/>
      <c r="M12" s="73"/>
      <c r="N12" s="50"/>
      <c r="O12" s="51"/>
      <c r="P12" s="50"/>
      <c r="Q12" s="51"/>
      <c r="R12" s="52"/>
      <c r="T12" s="61" t="str">
        <f>'[1]Officials'!P29</f>
        <v> </v>
      </c>
      <c r="V12" s="62" t="e">
        <f>#REF!&amp;" "&amp;#REF!</f>
        <v>#REF!</v>
      </c>
    </row>
    <row r="13" spans="1:22" s="53" customFormat="1" ht="9" customHeight="1">
      <c r="A13" s="56">
        <v>4</v>
      </c>
      <c r="B13" s="45"/>
      <c r="C13" s="45">
        <v>35</v>
      </c>
      <c r="D13" s="164"/>
      <c r="E13" s="143" t="s">
        <v>33</v>
      </c>
      <c r="F13" s="143" t="s">
        <v>34</v>
      </c>
      <c r="G13" s="143"/>
      <c r="H13" s="143"/>
      <c r="I13" s="74"/>
      <c r="J13" s="151" t="s">
        <v>208</v>
      </c>
      <c r="K13" s="49"/>
      <c r="L13" s="151"/>
      <c r="M13" s="69"/>
      <c r="N13" s="50"/>
      <c r="O13" s="51"/>
      <c r="P13" s="50"/>
      <c r="Q13" s="51"/>
      <c r="R13" s="52"/>
      <c r="T13" s="61" t="str">
        <f>'[1]Officials'!P30</f>
        <v> </v>
      </c>
      <c r="V13" s="62" t="str">
        <f>F$19&amp;" "&amp;E$19</f>
        <v>Александр Филимоненков</v>
      </c>
    </row>
    <row r="14" spans="1:22" s="53" customFormat="1" ht="9" customHeight="1">
      <c r="A14" s="56"/>
      <c r="B14" s="57"/>
      <c r="C14" s="57"/>
      <c r="D14" s="161"/>
      <c r="E14" s="115"/>
      <c r="F14" s="115"/>
      <c r="G14" s="115"/>
      <c r="H14" s="115"/>
      <c r="I14" s="67"/>
      <c r="J14" s="151"/>
      <c r="K14" s="49"/>
      <c r="L14" s="162"/>
      <c r="M14" s="68"/>
      <c r="N14" s="143" t="s">
        <v>46</v>
      </c>
      <c r="O14" s="205"/>
      <c r="P14" s="50"/>
      <c r="Q14" s="51"/>
      <c r="R14" s="52"/>
      <c r="T14" s="61" t="str">
        <f>'[1]Officials'!P31</f>
        <v> </v>
      </c>
      <c r="V14" s="62" t="str">
        <f>F$21&amp;" "&amp;E$21</f>
        <v>Кирилл Ярмошук</v>
      </c>
    </row>
    <row r="15" spans="1:22" s="53" customFormat="1" ht="9" customHeight="1">
      <c r="A15" s="56">
        <v>5</v>
      </c>
      <c r="B15" s="45"/>
      <c r="C15" s="45">
        <v>73</v>
      </c>
      <c r="D15" s="164"/>
      <c r="E15" s="143" t="s">
        <v>89</v>
      </c>
      <c r="F15" s="143" t="s">
        <v>32</v>
      </c>
      <c r="G15" s="143"/>
      <c r="H15" s="143"/>
      <c r="I15" s="76"/>
      <c r="J15" s="151"/>
      <c r="K15" s="49"/>
      <c r="L15" s="151"/>
      <c r="M15" s="69"/>
      <c r="N15" s="202" t="s">
        <v>257</v>
      </c>
      <c r="O15" s="206"/>
      <c r="P15" s="50"/>
      <c r="Q15" s="51"/>
      <c r="R15" s="52"/>
      <c r="T15" s="61" t="str">
        <f>'[1]Officials'!P32</f>
        <v> </v>
      </c>
      <c r="V15" s="62" t="str">
        <f>F$23&amp;" "&amp;E$23</f>
        <v>Павел Леончик</v>
      </c>
    </row>
    <row r="16" spans="1:22" s="53" customFormat="1" ht="9" customHeight="1">
      <c r="A16" s="56"/>
      <c r="B16" s="57"/>
      <c r="C16" s="57"/>
      <c r="D16" s="161"/>
      <c r="E16" s="115"/>
      <c r="F16" s="152"/>
      <c r="G16" s="115"/>
      <c r="H16" s="162"/>
      <c r="I16" s="59"/>
      <c r="J16" s="143" t="s">
        <v>65</v>
      </c>
      <c r="K16" s="60"/>
      <c r="L16" s="151"/>
      <c r="M16" s="69"/>
      <c r="N16" s="114"/>
      <c r="O16" s="206"/>
      <c r="P16" s="50"/>
      <c r="Q16" s="51"/>
      <c r="R16" s="52"/>
      <c r="T16" s="61" t="str">
        <f>'[1]Officials'!P33</f>
        <v> </v>
      </c>
      <c r="V16" s="62" t="str">
        <f>F$25&amp;" "&amp;E$25</f>
        <v>Ритик Гупта</v>
      </c>
    </row>
    <row r="17" spans="1:22" s="53" customFormat="1" ht="9" customHeight="1">
      <c r="A17" s="56">
        <v>6</v>
      </c>
      <c r="B17" s="45">
        <f>IF($D17="","",VLOOKUP($D17,'[1]Si Main Draw Prep'!$A$7:$J$38,10))</f>
      </c>
      <c r="C17" s="45">
        <v>37</v>
      </c>
      <c r="D17" s="164"/>
      <c r="E17" s="143" t="s">
        <v>65</v>
      </c>
      <c r="F17" s="143" t="s">
        <v>66</v>
      </c>
      <c r="G17" s="143"/>
      <c r="H17" s="143"/>
      <c r="I17" s="64"/>
      <c r="J17" s="166" t="s">
        <v>213</v>
      </c>
      <c r="K17" s="66"/>
      <c r="L17" s="151"/>
      <c r="M17" s="69"/>
      <c r="N17" s="114"/>
      <c r="O17" s="206"/>
      <c r="P17" s="50"/>
      <c r="Q17" s="51"/>
      <c r="R17" s="52"/>
      <c r="T17" s="61" t="str">
        <f>'[1]Officials'!P34</f>
        <v> </v>
      </c>
      <c r="V17" s="62" t="str">
        <f>F$27&amp;" "&amp;E$27</f>
        <v>Тимофей Лебедев</v>
      </c>
    </row>
    <row r="18" spans="1:22" s="53" customFormat="1" ht="9" customHeight="1" thickBot="1">
      <c r="A18" s="56"/>
      <c r="B18" s="57"/>
      <c r="C18" s="57"/>
      <c r="D18" s="161"/>
      <c r="E18" s="115"/>
      <c r="F18" s="115"/>
      <c r="G18" s="115"/>
      <c r="H18" s="115"/>
      <c r="I18" s="67"/>
      <c r="J18" s="162"/>
      <c r="K18" s="68"/>
      <c r="L18" s="143" t="s">
        <v>54</v>
      </c>
      <c r="M18" s="72"/>
      <c r="N18" s="114"/>
      <c r="O18" s="206"/>
      <c r="P18" s="50"/>
      <c r="Q18" s="51"/>
      <c r="R18" s="52"/>
      <c r="T18" s="79" t="str">
        <f>'[1]Officials'!P35</f>
        <v>None</v>
      </c>
      <c r="V18" s="62" t="str">
        <f>F$29&amp;" "&amp;E$29</f>
        <v>Алексей Константинов</v>
      </c>
    </row>
    <row r="19" spans="1:22" s="53" customFormat="1" ht="9" customHeight="1">
      <c r="A19" s="56">
        <v>7</v>
      </c>
      <c r="B19" s="45"/>
      <c r="C19" s="45">
        <v>41</v>
      </c>
      <c r="D19" s="164"/>
      <c r="E19" s="143" t="s">
        <v>85</v>
      </c>
      <c r="F19" s="143" t="s">
        <v>38</v>
      </c>
      <c r="G19" s="143"/>
      <c r="H19" s="143"/>
      <c r="I19" s="48"/>
      <c r="J19" s="151"/>
      <c r="K19" s="69"/>
      <c r="L19" s="166" t="s">
        <v>242</v>
      </c>
      <c r="M19" s="65"/>
      <c r="N19" s="114"/>
      <c r="O19" s="206"/>
      <c r="P19" s="50"/>
      <c r="Q19" s="51"/>
      <c r="R19" s="52"/>
      <c r="V19" s="62" t="str">
        <f>F$31&amp;" "&amp;E$31</f>
        <v>Евгений Богдасарьян</v>
      </c>
    </row>
    <row r="20" spans="1:22" s="53" customFormat="1" ht="9" customHeight="1">
      <c r="A20" s="56"/>
      <c r="B20" s="57"/>
      <c r="C20" s="57"/>
      <c r="D20" s="161"/>
      <c r="E20" s="115"/>
      <c r="F20" s="152"/>
      <c r="G20" s="115"/>
      <c r="H20" s="162"/>
      <c r="I20" s="59"/>
      <c r="J20" s="143" t="s">
        <v>54</v>
      </c>
      <c r="K20" s="72"/>
      <c r="L20" s="151"/>
      <c r="M20" s="80"/>
      <c r="N20" s="114"/>
      <c r="O20" s="206"/>
      <c r="P20" s="50"/>
      <c r="Q20" s="51"/>
      <c r="R20" s="52"/>
      <c r="V20" s="62" t="str">
        <f>F$33&amp;" "&amp;E$33</f>
        <v>Клим Коростелев</v>
      </c>
    </row>
    <row r="21" spans="1:22" s="53" customFormat="1" ht="9" customHeight="1">
      <c r="A21" s="44">
        <v>8</v>
      </c>
      <c r="B21" s="45"/>
      <c r="C21" s="45">
        <v>26</v>
      </c>
      <c r="D21" s="168" t="s">
        <v>175</v>
      </c>
      <c r="E21" s="143" t="s">
        <v>54</v>
      </c>
      <c r="F21" s="143" t="s">
        <v>55</v>
      </c>
      <c r="G21" s="143"/>
      <c r="H21" s="143"/>
      <c r="I21" s="74"/>
      <c r="J21" s="151" t="s">
        <v>213</v>
      </c>
      <c r="K21" s="49"/>
      <c r="L21" s="151"/>
      <c r="M21" s="49"/>
      <c r="N21" s="114"/>
      <c r="O21" s="206"/>
      <c r="P21" s="50"/>
      <c r="Q21" s="51"/>
      <c r="R21" s="52"/>
      <c r="V21" s="62" t="str">
        <f>F$35&amp;" "&amp;E$35</f>
        <v>Ростислав Фурин</v>
      </c>
    </row>
    <row r="22" spans="1:22" s="53" customFormat="1" ht="9" customHeight="1">
      <c r="A22" s="56"/>
      <c r="B22" s="57"/>
      <c r="C22" s="57"/>
      <c r="D22" s="169"/>
      <c r="E22" s="115"/>
      <c r="F22" s="115"/>
      <c r="G22" s="115"/>
      <c r="H22" s="115"/>
      <c r="I22" s="67"/>
      <c r="J22" s="151"/>
      <c r="K22" s="49"/>
      <c r="L22" s="151"/>
      <c r="M22" s="49"/>
      <c r="N22" s="162"/>
      <c r="O22" s="198"/>
      <c r="P22" s="143" t="s">
        <v>46</v>
      </c>
      <c r="Q22" s="75"/>
      <c r="R22" s="52"/>
      <c r="V22" s="62" t="str">
        <f>F$37&amp;" "&amp;E$37</f>
        <v>Максим Зильберштейн</v>
      </c>
    </row>
    <row r="23" spans="1:22" s="53" customFormat="1" ht="9" customHeight="1">
      <c r="A23" s="44">
        <v>9</v>
      </c>
      <c r="B23" s="45" t="str">
        <f>IF($D23="","",VLOOKUP($D23,'[1]Si Main Draw Prep'!$A$7:$J$38,10))</f>
        <v>DA</v>
      </c>
      <c r="C23" s="45">
        <v>20</v>
      </c>
      <c r="D23" s="159">
        <v>4</v>
      </c>
      <c r="E23" s="143" t="s">
        <v>52</v>
      </c>
      <c r="F23" s="143" t="s">
        <v>53</v>
      </c>
      <c r="G23" s="143"/>
      <c r="H23" s="143"/>
      <c r="I23" s="48"/>
      <c r="J23" s="151"/>
      <c r="K23" s="49"/>
      <c r="L23" s="151"/>
      <c r="M23" s="49"/>
      <c r="N23" s="114"/>
      <c r="O23" s="206"/>
      <c r="P23" s="107" t="s">
        <v>203</v>
      </c>
      <c r="Q23" s="78"/>
      <c r="R23" s="52"/>
      <c r="V23" s="62" t="str">
        <f>F$39&amp;" "&amp;E$39</f>
        <v>Зураб Багатришвили</v>
      </c>
    </row>
    <row r="24" spans="1:22" s="53" customFormat="1" ht="9" customHeight="1">
      <c r="A24" s="56"/>
      <c r="B24" s="57"/>
      <c r="C24" s="57"/>
      <c r="D24" s="161"/>
      <c r="E24" s="115"/>
      <c r="F24" s="151"/>
      <c r="G24" s="115"/>
      <c r="H24" s="162"/>
      <c r="I24" s="59"/>
      <c r="J24" s="143" t="s">
        <v>52</v>
      </c>
      <c r="K24" s="60"/>
      <c r="L24" s="151"/>
      <c r="M24" s="49"/>
      <c r="N24" s="114"/>
      <c r="O24" s="206"/>
      <c r="P24" s="107"/>
      <c r="Q24" s="78"/>
      <c r="R24" s="52"/>
      <c r="V24" s="62" t="str">
        <f>F$41&amp;" "&amp;E$41</f>
        <v>Александр Лебедев</v>
      </c>
    </row>
    <row r="25" spans="1:22" s="53" customFormat="1" ht="9" customHeight="1">
      <c r="A25" s="56">
        <v>10</v>
      </c>
      <c r="B25" s="45">
        <f>IF($D25="","",VLOOKUP($D25,'[1]Si Main Draw Prep'!$A$7:$J$38,10))</f>
      </c>
      <c r="C25" s="45">
        <v>18</v>
      </c>
      <c r="D25" s="164"/>
      <c r="E25" s="143" t="s">
        <v>87</v>
      </c>
      <c r="F25" s="143" t="s">
        <v>88</v>
      </c>
      <c r="G25" s="143"/>
      <c r="H25" s="143"/>
      <c r="I25" s="64"/>
      <c r="J25" s="166" t="s">
        <v>231</v>
      </c>
      <c r="K25" s="66"/>
      <c r="L25" s="151"/>
      <c r="M25" s="49"/>
      <c r="N25" s="114"/>
      <c r="O25" s="206"/>
      <c r="P25" s="107"/>
      <c r="Q25" s="78"/>
      <c r="R25" s="52"/>
      <c r="V25" s="62" t="str">
        <f>F$43&amp;" "&amp;E$43</f>
        <v>Даниил Пчельников</v>
      </c>
    </row>
    <row r="26" spans="1:22" s="53" customFormat="1" ht="9" customHeight="1">
      <c r="A26" s="56"/>
      <c r="B26" s="57"/>
      <c r="C26" s="57"/>
      <c r="D26" s="161"/>
      <c r="E26" s="115"/>
      <c r="F26" s="115"/>
      <c r="G26" s="115"/>
      <c r="H26" s="115"/>
      <c r="I26" s="67"/>
      <c r="J26" s="162"/>
      <c r="K26" s="68"/>
      <c r="L26" s="143" t="s">
        <v>72</v>
      </c>
      <c r="M26" s="60"/>
      <c r="N26" s="114"/>
      <c r="O26" s="206"/>
      <c r="P26" s="107"/>
      <c r="Q26" s="78"/>
      <c r="R26" s="52"/>
      <c r="V26" s="62" t="str">
        <f>F$45&amp;" "&amp;E$45</f>
        <v>Глеб Абрамян</v>
      </c>
    </row>
    <row r="27" spans="1:22" s="53" customFormat="1" ht="9" customHeight="1">
      <c r="A27" s="56">
        <v>11</v>
      </c>
      <c r="B27" s="45">
        <f>IF($D27="","",VLOOKUP($D27,'[1]Si Main Draw Prep'!$A$7:$J$38,10))</f>
      </c>
      <c r="C27" s="45">
        <v>70</v>
      </c>
      <c r="D27" s="164"/>
      <c r="E27" s="143" t="s">
        <v>72</v>
      </c>
      <c r="F27" s="143" t="s">
        <v>64</v>
      </c>
      <c r="G27" s="143"/>
      <c r="H27" s="143"/>
      <c r="I27" s="48"/>
      <c r="J27" s="151"/>
      <c r="K27" s="69"/>
      <c r="L27" s="166" t="s">
        <v>247</v>
      </c>
      <c r="M27" s="66"/>
      <c r="N27" s="114"/>
      <c r="O27" s="206"/>
      <c r="P27" s="107"/>
      <c r="Q27" s="78"/>
      <c r="R27" s="52"/>
      <c r="V27" s="62" t="str">
        <f>F$47&amp;" "&amp;E$47</f>
        <v>Даниил Бадей</v>
      </c>
    </row>
    <row r="28" spans="1:22" s="53" customFormat="1" ht="9" customHeight="1">
      <c r="A28" s="56"/>
      <c r="B28" s="71"/>
      <c r="C28" s="57"/>
      <c r="D28" s="161"/>
      <c r="E28" s="115"/>
      <c r="F28" s="152"/>
      <c r="G28" s="115"/>
      <c r="H28" s="162"/>
      <c r="I28" s="59"/>
      <c r="J28" s="143" t="s">
        <v>72</v>
      </c>
      <c r="K28" s="72"/>
      <c r="L28" s="151"/>
      <c r="M28" s="73"/>
      <c r="N28" s="114"/>
      <c r="O28" s="206"/>
      <c r="P28" s="107"/>
      <c r="Q28" s="78"/>
      <c r="R28" s="52"/>
      <c r="V28" s="62" t="str">
        <f>F$49&amp;" "&amp;E$49</f>
        <v>Ян-Даниил Воробьев</v>
      </c>
    </row>
    <row r="29" spans="1:22" s="53" customFormat="1" ht="9" customHeight="1">
      <c r="A29" s="56">
        <v>12</v>
      </c>
      <c r="B29" s="45"/>
      <c r="C29" s="45">
        <v>52</v>
      </c>
      <c r="D29" s="164"/>
      <c r="E29" s="143" t="s">
        <v>82</v>
      </c>
      <c r="F29" s="143" t="s">
        <v>66</v>
      </c>
      <c r="G29" s="143"/>
      <c r="H29" s="143"/>
      <c r="I29" s="74"/>
      <c r="J29" s="151" t="s">
        <v>212</v>
      </c>
      <c r="K29" s="49"/>
      <c r="L29" s="151"/>
      <c r="M29" s="69"/>
      <c r="N29" s="114"/>
      <c r="O29" s="206"/>
      <c r="P29" s="107"/>
      <c r="Q29" s="78"/>
      <c r="R29" s="52"/>
      <c r="V29" s="62" t="str">
        <f>F$51&amp;" "&amp;E$51</f>
        <v> Х</v>
      </c>
    </row>
    <row r="30" spans="1:22" s="53" customFormat="1" ht="9" customHeight="1">
      <c r="A30" s="56"/>
      <c r="B30" s="57"/>
      <c r="C30" s="57"/>
      <c r="D30" s="161"/>
      <c r="E30" s="115"/>
      <c r="F30" s="115"/>
      <c r="G30" s="115"/>
      <c r="H30" s="115"/>
      <c r="I30" s="67"/>
      <c r="J30" s="151"/>
      <c r="K30" s="49"/>
      <c r="L30" s="162"/>
      <c r="M30" s="68"/>
      <c r="N30" s="143" t="s">
        <v>69</v>
      </c>
      <c r="O30" s="207"/>
      <c r="P30" s="107"/>
      <c r="Q30" s="78"/>
      <c r="R30" s="52"/>
      <c r="V30" s="62" t="str">
        <f>F$53&amp;" "&amp;E$53</f>
        <v>Мартин Борисюк</v>
      </c>
    </row>
    <row r="31" spans="1:22" s="53" customFormat="1" ht="9" customHeight="1">
      <c r="A31" s="56">
        <v>13</v>
      </c>
      <c r="B31" s="45">
        <f>IF($D31="","",VLOOKUP($D31,'[1]Si Main Draw Prep'!$A$7:$J$38,10))</f>
      </c>
      <c r="C31" s="45">
        <v>47</v>
      </c>
      <c r="D31" s="164"/>
      <c r="E31" s="143" t="s">
        <v>86</v>
      </c>
      <c r="F31" s="143" t="s">
        <v>32</v>
      </c>
      <c r="G31" s="143"/>
      <c r="H31" s="143"/>
      <c r="I31" s="76"/>
      <c r="J31" s="151"/>
      <c r="K31" s="49"/>
      <c r="L31" s="151"/>
      <c r="M31" s="69"/>
      <c r="N31" s="202" t="s">
        <v>258</v>
      </c>
      <c r="O31" s="203"/>
      <c r="P31" s="107"/>
      <c r="Q31" s="78"/>
      <c r="R31" s="52"/>
      <c r="V31" s="62" t="str">
        <f>F$55&amp;" "&amp;E$55</f>
        <v>Жан Скиндер </v>
      </c>
    </row>
    <row r="32" spans="1:22" s="53" customFormat="1" ht="9" customHeight="1">
      <c r="A32" s="56"/>
      <c r="B32" s="57"/>
      <c r="C32" s="57"/>
      <c r="D32" s="161"/>
      <c r="E32" s="115"/>
      <c r="F32" s="152"/>
      <c r="G32" s="115"/>
      <c r="H32" s="162"/>
      <c r="I32" s="59"/>
      <c r="J32" s="143" t="s">
        <v>86</v>
      </c>
      <c r="K32" s="60"/>
      <c r="L32" s="151"/>
      <c r="M32" s="69"/>
      <c r="N32" s="114"/>
      <c r="O32" s="203"/>
      <c r="P32" s="107"/>
      <c r="Q32" s="78"/>
      <c r="R32" s="52"/>
      <c r="V32" s="62" t="e">
        <f>#REF!&amp;" "&amp;#REF!</f>
        <v>#REF!</v>
      </c>
    </row>
    <row r="33" spans="1:22" s="53" customFormat="1" ht="9" customHeight="1">
      <c r="A33" s="56">
        <v>14</v>
      </c>
      <c r="B33" s="45"/>
      <c r="C33" s="45">
        <v>39</v>
      </c>
      <c r="D33" s="164"/>
      <c r="E33" s="143" t="s">
        <v>80</v>
      </c>
      <c r="F33" s="143" t="s">
        <v>81</v>
      </c>
      <c r="G33" s="143"/>
      <c r="H33" s="143"/>
      <c r="I33" s="64"/>
      <c r="J33" s="166" t="s">
        <v>230</v>
      </c>
      <c r="K33" s="66"/>
      <c r="L33" s="151"/>
      <c r="M33" s="69"/>
      <c r="N33" s="114"/>
      <c r="O33" s="203"/>
      <c r="P33" s="107"/>
      <c r="Q33" s="78"/>
      <c r="R33" s="52"/>
      <c r="V33" s="62" t="str">
        <f>F$59&amp;" "&amp;E$59</f>
        <v>Святослав Курпан</v>
      </c>
    </row>
    <row r="34" spans="1:22" s="53" customFormat="1" ht="9" customHeight="1">
      <c r="A34" s="56"/>
      <c r="B34" s="57"/>
      <c r="C34" s="57"/>
      <c r="D34" s="161"/>
      <c r="E34" s="115"/>
      <c r="F34" s="115"/>
      <c r="G34" s="115"/>
      <c r="H34" s="115"/>
      <c r="I34" s="67"/>
      <c r="J34" s="162"/>
      <c r="K34" s="68"/>
      <c r="L34" s="143" t="s">
        <v>69</v>
      </c>
      <c r="M34" s="72"/>
      <c r="N34" s="114"/>
      <c r="O34" s="203"/>
      <c r="P34" s="107"/>
      <c r="Q34" s="78"/>
      <c r="R34" s="52"/>
      <c r="V34" s="62" t="e">
        <f>#REF!&amp;" "&amp;#REF!</f>
        <v>#REF!</v>
      </c>
    </row>
    <row r="35" spans="1:22" s="53" customFormat="1" ht="9" customHeight="1">
      <c r="A35" s="56">
        <v>15</v>
      </c>
      <c r="B35" s="45"/>
      <c r="C35" s="45">
        <v>30</v>
      </c>
      <c r="D35" s="164"/>
      <c r="E35" s="143" t="s">
        <v>69</v>
      </c>
      <c r="F35" s="143" t="s">
        <v>70</v>
      </c>
      <c r="G35" s="143"/>
      <c r="H35" s="143"/>
      <c r="I35" s="48"/>
      <c r="J35" s="151"/>
      <c r="K35" s="69"/>
      <c r="L35" s="166" t="s">
        <v>248</v>
      </c>
      <c r="M35" s="65"/>
      <c r="N35" s="114"/>
      <c r="O35" s="203"/>
      <c r="P35" s="107"/>
      <c r="Q35" s="78"/>
      <c r="R35" s="52"/>
      <c r="V35" s="62" t="str">
        <f>F$63&amp;" "&amp;E$63</f>
        <v>Владислав Клименок</v>
      </c>
    </row>
    <row r="36" spans="1:22" s="53" customFormat="1" ht="9" customHeight="1">
      <c r="A36" s="56"/>
      <c r="B36" s="57"/>
      <c r="C36" s="57"/>
      <c r="D36" s="161"/>
      <c r="E36" s="115"/>
      <c r="F36" s="152"/>
      <c r="G36" s="115"/>
      <c r="H36" s="162"/>
      <c r="I36" s="59"/>
      <c r="J36" s="143" t="s">
        <v>69</v>
      </c>
      <c r="K36" s="72"/>
      <c r="L36" s="151"/>
      <c r="M36" s="80"/>
      <c r="N36" s="114"/>
      <c r="O36" s="203"/>
      <c r="P36" s="107"/>
      <c r="Q36" s="78"/>
      <c r="R36" s="52"/>
      <c r="V36" s="62" t="e">
        <f>#REF!&amp;" "&amp;#REF!</f>
        <v>#REF!</v>
      </c>
    </row>
    <row r="37" spans="1:22" s="53" customFormat="1" ht="9" customHeight="1">
      <c r="A37" s="44">
        <v>16</v>
      </c>
      <c r="B37" s="45"/>
      <c r="C37" s="45">
        <v>28</v>
      </c>
      <c r="D37" s="168" t="s">
        <v>175</v>
      </c>
      <c r="E37" s="143" t="s">
        <v>56</v>
      </c>
      <c r="F37" s="143" t="s">
        <v>40</v>
      </c>
      <c r="G37" s="143"/>
      <c r="H37" s="143"/>
      <c r="I37" s="74"/>
      <c r="J37" s="151" t="s">
        <v>221</v>
      </c>
      <c r="K37" s="49"/>
      <c r="L37" s="151"/>
      <c r="M37" s="49"/>
      <c r="N37" s="203"/>
      <c r="O37" s="203"/>
      <c r="P37" s="107"/>
      <c r="Q37" s="78"/>
      <c r="R37" s="52"/>
      <c r="V37" s="62" t="str">
        <f>F$67&amp;" "&amp;E$67</f>
        <v> Х</v>
      </c>
    </row>
    <row r="38" spans="1:22" s="53" customFormat="1" ht="9" customHeight="1" thickBot="1">
      <c r="A38" s="56"/>
      <c r="B38" s="57"/>
      <c r="C38" s="57"/>
      <c r="D38" s="169"/>
      <c r="E38" s="115"/>
      <c r="F38" s="115"/>
      <c r="G38" s="115"/>
      <c r="H38" s="115"/>
      <c r="I38" s="67"/>
      <c r="J38" s="151"/>
      <c r="K38" s="49"/>
      <c r="L38" s="151"/>
      <c r="M38" s="49"/>
      <c r="N38" s="204"/>
      <c r="O38" s="208"/>
      <c r="P38" s="143" t="s">
        <v>46</v>
      </c>
      <c r="Q38" s="84"/>
      <c r="R38" s="52"/>
      <c r="V38" s="85" t="str">
        <f>F$69&amp;" "&amp;E$69</f>
        <v>Даниил Хитров </v>
      </c>
    </row>
    <row r="39" spans="1:18" s="53" customFormat="1" ht="9" customHeight="1">
      <c r="A39" s="44">
        <v>17</v>
      </c>
      <c r="B39" s="45"/>
      <c r="C39" s="45">
        <v>27</v>
      </c>
      <c r="D39" s="168" t="s">
        <v>175</v>
      </c>
      <c r="E39" s="143" t="s">
        <v>57</v>
      </c>
      <c r="F39" s="143" t="s">
        <v>58</v>
      </c>
      <c r="G39" s="143"/>
      <c r="H39" s="143"/>
      <c r="I39" s="48"/>
      <c r="J39" s="151"/>
      <c r="K39" s="49"/>
      <c r="L39" s="151"/>
      <c r="M39" s="49"/>
      <c r="N39" s="162"/>
      <c r="O39" s="209"/>
      <c r="P39" s="107" t="s">
        <v>208</v>
      </c>
      <c r="Q39" s="78"/>
      <c r="R39" s="52"/>
    </row>
    <row r="40" spans="1:18" s="53" customFormat="1" ht="9" customHeight="1">
      <c r="A40" s="56"/>
      <c r="B40" s="57"/>
      <c r="C40" s="57"/>
      <c r="D40" s="161"/>
      <c r="E40" s="115"/>
      <c r="F40" s="151"/>
      <c r="G40" s="115"/>
      <c r="H40" s="162"/>
      <c r="I40" s="59"/>
      <c r="J40" s="143" t="s">
        <v>57</v>
      </c>
      <c r="K40" s="60"/>
      <c r="L40" s="151"/>
      <c r="M40" s="49"/>
      <c r="N40" s="114"/>
      <c r="O40" s="203"/>
      <c r="P40" s="107"/>
      <c r="Q40" s="78"/>
      <c r="R40" s="52"/>
    </row>
    <row r="41" spans="1:18" s="53" customFormat="1" ht="9" customHeight="1">
      <c r="A41" s="56">
        <v>18</v>
      </c>
      <c r="B41" s="45"/>
      <c r="C41" s="45">
        <v>88</v>
      </c>
      <c r="D41" s="164"/>
      <c r="E41" s="143" t="s">
        <v>72</v>
      </c>
      <c r="F41" s="143" t="s">
        <v>38</v>
      </c>
      <c r="G41" s="143"/>
      <c r="H41" s="143"/>
      <c r="I41" s="64"/>
      <c r="J41" s="166" t="s">
        <v>207</v>
      </c>
      <c r="K41" s="66"/>
      <c r="L41" s="151"/>
      <c r="M41" s="49"/>
      <c r="N41" s="114"/>
      <c r="O41" s="203"/>
      <c r="P41" s="107"/>
      <c r="Q41" s="78"/>
      <c r="R41" s="52"/>
    </row>
    <row r="42" spans="1:18" s="53" customFormat="1" ht="9" customHeight="1">
      <c r="A42" s="56"/>
      <c r="B42" s="57"/>
      <c r="C42" s="57"/>
      <c r="D42" s="161"/>
      <c r="E42" s="115"/>
      <c r="F42" s="115"/>
      <c r="G42" s="115"/>
      <c r="H42" s="115"/>
      <c r="I42" s="67"/>
      <c r="J42" s="162"/>
      <c r="K42" s="68"/>
      <c r="L42" s="143" t="s">
        <v>57</v>
      </c>
      <c r="M42" s="60"/>
      <c r="N42" s="114"/>
      <c r="O42" s="203"/>
      <c r="P42" s="107"/>
      <c r="Q42" s="78"/>
      <c r="R42" s="52"/>
    </row>
    <row r="43" spans="1:18" s="53" customFormat="1" ht="9" customHeight="1">
      <c r="A43" s="56">
        <v>19</v>
      </c>
      <c r="B43" s="45"/>
      <c r="C43" s="45">
        <v>32</v>
      </c>
      <c r="D43" s="164"/>
      <c r="E43" s="143" t="s">
        <v>77</v>
      </c>
      <c r="F43" s="143" t="s">
        <v>49</v>
      </c>
      <c r="G43" s="143"/>
      <c r="H43" s="143"/>
      <c r="I43" s="48"/>
      <c r="J43" s="151"/>
      <c r="K43" s="69"/>
      <c r="L43" s="166" t="s">
        <v>216</v>
      </c>
      <c r="M43" s="66"/>
      <c r="N43" s="114"/>
      <c r="O43" s="203"/>
      <c r="P43" s="107"/>
      <c r="Q43" s="78"/>
      <c r="R43" s="52"/>
    </row>
    <row r="44" spans="1:18" s="53" customFormat="1" ht="9" customHeight="1">
      <c r="A44" s="56"/>
      <c r="B44" s="71"/>
      <c r="C44" s="57"/>
      <c r="D44" s="161"/>
      <c r="E44" s="115"/>
      <c r="F44" s="152"/>
      <c r="G44" s="115"/>
      <c r="H44" s="162"/>
      <c r="I44" s="59"/>
      <c r="J44" s="143" t="s">
        <v>77</v>
      </c>
      <c r="K44" s="72"/>
      <c r="L44" s="151"/>
      <c r="M44" s="73"/>
      <c r="N44" s="114"/>
      <c r="O44" s="203"/>
      <c r="P44" s="107"/>
      <c r="Q44" s="78"/>
      <c r="R44" s="52"/>
    </row>
    <row r="45" spans="1:18" s="53" customFormat="1" ht="9" customHeight="1">
      <c r="A45" s="56">
        <v>20</v>
      </c>
      <c r="B45" s="45"/>
      <c r="C45" s="45">
        <v>122</v>
      </c>
      <c r="D45" s="164"/>
      <c r="E45" s="143" t="s">
        <v>74</v>
      </c>
      <c r="F45" s="143" t="s">
        <v>75</v>
      </c>
      <c r="G45" s="143"/>
      <c r="H45" s="143"/>
      <c r="I45" s="74"/>
      <c r="J45" s="151" t="s">
        <v>260</v>
      </c>
      <c r="K45" s="49"/>
      <c r="L45" s="151"/>
      <c r="M45" s="69"/>
      <c r="N45" s="114"/>
      <c r="O45" s="203"/>
      <c r="P45" s="107"/>
      <c r="Q45" s="78"/>
      <c r="R45" s="52"/>
    </row>
    <row r="46" spans="1:18" s="53" customFormat="1" ht="9" customHeight="1">
      <c r="A46" s="56"/>
      <c r="B46" s="57"/>
      <c r="C46" s="57"/>
      <c r="D46" s="161"/>
      <c r="E46" s="115"/>
      <c r="F46" s="115"/>
      <c r="G46" s="115"/>
      <c r="H46" s="115"/>
      <c r="I46" s="67"/>
      <c r="J46" s="151"/>
      <c r="K46" s="49"/>
      <c r="L46" s="162"/>
      <c r="M46" s="68"/>
      <c r="N46" s="143" t="s">
        <v>50</v>
      </c>
      <c r="O46" s="205"/>
      <c r="P46" s="107"/>
      <c r="Q46" s="78"/>
      <c r="R46" s="52"/>
    </row>
    <row r="47" spans="1:18" s="53" customFormat="1" ht="9" customHeight="1">
      <c r="A47" s="56">
        <v>21</v>
      </c>
      <c r="B47" s="45"/>
      <c r="C47" s="45">
        <v>48</v>
      </c>
      <c r="D47" s="164"/>
      <c r="E47" s="143" t="s">
        <v>71</v>
      </c>
      <c r="F47" s="143" t="s">
        <v>49</v>
      </c>
      <c r="G47" s="143"/>
      <c r="H47" s="143"/>
      <c r="I47" s="76"/>
      <c r="J47" s="151"/>
      <c r="K47" s="49"/>
      <c r="L47" s="151"/>
      <c r="M47" s="69"/>
      <c r="N47" s="202" t="s">
        <v>259</v>
      </c>
      <c r="O47" s="206"/>
      <c r="P47" s="107"/>
      <c r="Q47" s="78"/>
      <c r="R47" s="52"/>
    </row>
    <row r="48" spans="1:18" s="53" customFormat="1" ht="9" customHeight="1">
      <c r="A48" s="56"/>
      <c r="B48" s="57"/>
      <c r="C48" s="57"/>
      <c r="D48" s="161"/>
      <c r="E48" s="115"/>
      <c r="F48" s="152"/>
      <c r="G48" s="115"/>
      <c r="H48" s="162"/>
      <c r="I48" s="59"/>
      <c r="J48" s="143" t="s">
        <v>71</v>
      </c>
      <c r="K48" s="60"/>
      <c r="L48" s="151"/>
      <c r="M48" s="69"/>
      <c r="N48" s="114"/>
      <c r="O48" s="206"/>
      <c r="P48" s="107"/>
      <c r="Q48" s="78"/>
      <c r="R48" s="52"/>
    </row>
    <row r="49" spans="1:18" s="53" customFormat="1" ht="9" customHeight="1">
      <c r="A49" s="56">
        <v>22</v>
      </c>
      <c r="B49" s="45"/>
      <c r="C49" s="45">
        <v>68</v>
      </c>
      <c r="D49" s="164"/>
      <c r="E49" s="143" t="s">
        <v>83</v>
      </c>
      <c r="F49" s="143" t="s">
        <v>84</v>
      </c>
      <c r="G49" s="143"/>
      <c r="H49" s="143"/>
      <c r="I49" s="64"/>
      <c r="J49" s="166" t="s">
        <v>212</v>
      </c>
      <c r="K49" s="66"/>
      <c r="L49" s="151"/>
      <c r="M49" s="69"/>
      <c r="N49" s="114"/>
      <c r="O49" s="206"/>
      <c r="P49" s="107"/>
      <c r="Q49" s="78"/>
      <c r="R49" s="52"/>
    </row>
    <row r="50" spans="1:18" s="53" customFormat="1" ht="9" customHeight="1">
      <c r="A50" s="56"/>
      <c r="B50" s="57"/>
      <c r="C50" s="57"/>
      <c r="D50" s="161"/>
      <c r="E50" s="115"/>
      <c r="F50" s="115"/>
      <c r="G50" s="115"/>
      <c r="H50" s="115"/>
      <c r="I50" s="67"/>
      <c r="J50" s="162"/>
      <c r="K50" s="68"/>
      <c r="L50" s="143" t="s">
        <v>50</v>
      </c>
      <c r="M50" s="72"/>
      <c r="N50" s="114"/>
      <c r="O50" s="206"/>
      <c r="P50" s="107"/>
      <c r="Q50" s="78"/>
      <c r="R50" s="52"/>
    </row>
    <row r="51" spans="1:18" s="53" customFormat="1" ht="9" customHeight="1">
      <c r="A51" s="56">
        <v>23</v>
      </c>
      <c r="B51" s="45"/>
      <c r="C51" s="45">
        <v>33</v>
      </c>
      <c r="D51" s="164"/>
      <c r="E51" s="143" t="s">
        <v>45</v>
      </c>
      <c r="F51" s="143"/>
      <c r="G51" s="143"/>
      <c r="H51" s="143"/>
      <c r="I51" s="48"/>
      <c r="J51" s="151"/>
      <c r="K51" s="69"/>
      <c r="L51" s="194" t="s">
        <v>244</v>
      </c>
      <c r="M51" s="65"/>
      <c r="N51" s="114"/>
      <c r="O51" s="206"/>
      <c r="P51" s="107"/>
      <c r="Q51" s="78"/>
      <c r="R51" s="52"/>
    </row>
    <row r="52" spans="1:18" s="53" customFormat="1" ht="9" customHeight="1">
      <c r="A52" s="56"/>
      <c r="B52" s="57"/>
      <c r="C52" s="57"/>
      <c r="D52" s="161"/>
      <c r="E52" s="115"/>
      <c r="F52" s="152"/>
      <c r="G52" s="115"/>
      <c r="H52" s="162"/>
      <c r="I52" s="59"/>
      <c r="J52" s="143" t="s">
        <v>50</v>
      </c>
      <c r="K52" s="72"/>
      <c r="L52" s="151"/>
      <c r="M52" s="80"/>
      <c r="N52" s="114"/>
      <c r="O52" s="206"/>
      <c r="P52" s="107"/>
      <c r="Q52" s="78"/>
      <c r="R52" s="52"/>
    </row>
    <row r="53" spans="1:18" s="53" customFormat="1" ht="9" customHeight="1">
      <c r="A53" s="44">
        <v>24</v>
      </c>
      <c r="B53" s="45" t="str">
        <f>IF($D53="","",VLOOKUP($D53,'[1]Si Main Draw Prep'!$A$7:$J$38,10))</f>
        <v>DA</v>
      </c>
      <c r="C53" s="45">
        <f>IF($D53="","",VLOOKUP($D53,'[1]Si Main Draw Prep'!$A$7:$K$38,11))</f>
        <v>4</v>
      </c>
      <c r="D53" s="159">
        <v>3</v>
      </c>
      <c r="E53" s="143" t="s">
        <v>50</v>
      </c>
      <c r="F53" s="143" t="s">
        <v>51</v>
      </c>
      <c r="G53" s="143"/>
      <c r="H53" s="143"/>
      <c r="I53" s="74"/>
      <c r="J53" s="151"/>
      <c r="K53" s="49"/>
      <c r="L53" s="151"/>
      <c r="M53" s="49"/>
      <c r="N53" s="114"/>
      <c r="O53" s="206"/>
      <c r="P53" s="107"/>
      <c r="Q53" s="78"/>
      <c r="R53" s="52"/>
    </row>
    <row r="54" spans="1:18" s="53" customFormat="1" ht="9" customHeight="1">
      <c r="A54" s="56"/>
      <c r="B54" s="57"/>
      <c r="C54" s="57"/>
      <c r="D54" s="169"/>
      <c r="E54" s="115"/>
      <c r="F54" s="115"/>
      <c r="G54" s="115"/>
      <c r="H54" s="115"/>
      <c r="I54" s="67"/>
      <c r="J54" s="151"/>
      <c r="K54" s="49"/>
      <c r="L54" s="151"/>
      <c r="M54" s="49"/>
      <c r="N54" s="162"/>
      <c r="O54" s="198"/>
      <c r="P54" s="143" t="s">
        <v>50</v>
      </c>
      <c r="Q54" s="82"/>
      <c r="R54" s="52"/>
    </row>
    <row r="55" spans="1:18" s="53" customFormat="1" ht="9" customHeight="1">
      <c r="A55" s="44">
        <v>25</v>
      </c>
      <c r="B55" s="45"/>
      <c r="C55" s="45" t="e">
        <f>IF($D55="","",VLOOKUP($D55,'[1]Si Main Draw Prep'!$A$7:$K$38,11))</f>
        <v>#N/A</v>
      </c>
      <c r="D55" s="168" t="s">
        <v>175</v>
      </c>
      <c r="E55" s="143" t="s">
        <v>59</v>
      </c>
      <c r="F55" s="143" t="s">
        <v>60</v>
      </c>
      <c r="G55" s="143"/>
      <c r="H55" s="143"/>
      <c r="I55" s="48"/>
      <c r="J55" s="151"/>
      <c r="K55" s="49"/>
      <c r="L55" s="151"/>
      <c r="M55" s="49"/>
      <c r="N55" s="114"/>
      <c r="O55" s="206"/>
      <c r="P55" s="107" t="s">
        <v>261</v>
      </c>
      <c r="Q55" s="51"/>
      <c r="R55" s="52"/>
    </row>
    <row r="56" spans="1:18" s="53" customFormat="1" ht="9" customHeight="1">
      <c r="A56" s="56"/>
      <c r="B56" s="57"/>
      <c r="C56" s="57"/>
      <c r="D56" s="161"/>
      <c r="E56" s="115"/>
      <c r="F56" s="151"/>
      <c r="G56" s="115"/>
      <c r="H56" s="162"/>
      <c r="I56" s="59"/>
      <c r="J56" s="150" t="s">
        <v>229</v>
      </c>
      <c r="K56" s="60"/>
      <c r="L56" s="151"/>
      <c r="M56" s="49"/>
      <c r="N56" s="114"/>
      <c r="O56" s="206"/>
      <c r="P56" s="107"/>
      <c r="Q56" s="51"/>
      <c r="R56" s="52"/>
    </row>
    <row r="57" spans="1:18" s="53" customFormat="1" ht="9" customHeight="1">
      <c r="A57" s="56">
        <v>26</v>
      </c>
      <c r="B57" s="45"/>
      <c r="C57" s="45">
        <v>24</v>
      </c>
      <c r="D57" s="164"/>
      <c r="E57" s="143" t="s">
        <v>61</v>
      </c>
      <c r="F57" s="143" t="s">
        <v>62</v>
      </c>
      <c r="G57" s="143"/>
      <c r="H57" s="143"/>
      <c r="I57" s="64"/>
      <c r="J57" s="166" t="s">
        <v>219</v>
      </c>
      <c r="K57" s="66"/>
      <c r="L57" s="151"/>
      <c r="M57" s="49"/>
      <c r="N57" s="114"/>
      <c r="O57" s="206"/>
      <c r="P57" s="107"/>
      <c r="Q57" s="51"/>
      <c r="R57" s="52"/>
    </row>
    <row r="58" spans="1:18" s="53" customFormat="1" ht="9" customHeight="1">
      <c r="A58" s="56"/>
      <c r="B58" s="57"/>
      <c r="C58" s="57"/>
      <c r="D58" s="161"/>
      <c r="E58" s="115"/>
      <c r="F58" s="115"/>
      <c r="G58" s="115"/>
      <c r="H58" s="115"/>
      <c r="I58" s="67"/>
      <c r="J58" s="162"/>
      <c r="K58" s="68"/>
      <c r="L58" s="150" t="s">
        <v>229</v>
      </c>
      <c r="M58" s="60"/>
      <c r="N58" s="114"/>
      <c r="O58" s="206"/>
      <c r="P58" s="50"/>
      <c r="Q58" s="51"/>
      <c r="R58" s="52"/>
    </row>
    <row r="59" spans="1:18" s="53" customFormat="1" ht="9" customHeight="1">
      <c r="A59" s="56">
        <v>27</v>
      </c>
      <c r="B59" s="45"/>
      <c r="C59" s="45">
        <v>43</v>
      </c>
      <c r="D59" s="164"/>
      <c r="E59" s="143" t="s">
        <v>90</v>
      </c>
      <c r="F59" s="143" t="s">
        <v>76</v>
      </c>
      <c r="G59" s="143"/>
      <c r="H59" s="143"/>
      <c r="I59" s="48"/>
      <c r="J59" s="151"/>
      <c r="K59" s="69"/>
      <c r="L59" s="166" t="s">
        <v>252</v>
      </c>
      <c r="M59" s="66"/>
      <c r="N59" s="114"/>
      <c r="O59" s="206"/>
      <c r="P59" s="50"/>
      <c r="Q59" s="51"/>
      <c r="R59" s="52"/>
    </row>
    <row r="60" spans="1:18" s="53" customFormat="1" ht="9" customHeight="1">
      <c r="A60" s="56"/>
      <c r="B60" s="71"/>
      <c r="C60" s="57"/>
      <c r="D60" s="161"/>
      <c r="E60" s="115"/>
      <c r="F60" s="152"/>
      <c r="G60" s="115"/>
      <c r="H60" s="162"/>
      <c r="I60" s="59"/>
      <c r="J60" s="150" t="s">
        <v>67</v>
      </c>
      <c r="K60" s="72"/>
      <c r="L60" s="151"/>
      <c r="M60" s="73"/>
      <c r="N60" s="114"/>
      <c r="O60" s="206"/>
      <c r="P60" s="50"/>
      <c r="Q60" s="51"/>
      <c r="R60" s="52"/>
    </row>
    <row r="61" spans="1:18" s="53" customFormat="1" ht="9" customHeight="1">
      <c r="A61" s="56">
        <v>28</v>
      </c>
      <c r="B61" s="45"/>
      <c r="C61" s="45">
        <v>11</v>
      </c>
      <c r="D61" s="164"/>
      <c r="E61" s="150" t="s">
        <v>67</v>
      </c>
      <c r="F61" s="143" t="s">
        <v>68</v>
      </c>
      <c r="G61" s="143"/>
      <c r="H61" s="143"/>
      <c r="I61" s="74"/>
      <c r="J61" s="151" t="s">
        <v>243</v>
      </c>
      <c r="K61" s="49"/>
      <c r="L61" s="151"/>
      <c r="M61" s="69"/>
      <c r="N61" s="114"/>
      <c r="O61" s="206"/>
      <c r="P61" s="50"/>
      <c r="Q61" s="51"/>
      <c r="R61" s="52"/>
    </row>
    <row r="62" spans="1:18" s="53" customFormat="1" ht="9" customHeight="1">
      <c r="A62" s="56"/>
      <c r="B62" s="57"/>
      <c r="C62" s="57"/>
      <c r="D62" s="161"/>
      <c r="E62" s="115"/>
      <c r="F62" s="115"/>
      <c r="G62" s="115"/>
      <c r="H62" s="115"/>
      <c r="I62" s="67"/>
      <c r="J62" s="151"/>
      <c r="K62" s="49"/>
      <c r="L62" s="162"/>
      <c r="M62" s="68"/>
      <c r="N62" s="143" t="s">
        <v>63</v>
      </c>
      <c r="O62" s="207"/>
      <c r="P62" s="50"/>
      <c r="Q62" s="51"/>
      <c r="R62" s="52"/>
    </row>
    <row r="63" spans="1:18" s="53" customFormat="1" ht="9" customHeight="1">
      <c r="A63" s="56">
        <v>29</v>
      </c>
      <c r="B63" s="45">
        <f>IF($D63="","",VLOOKUP($D63,'[1]Si Main Draw Prep'!$A$7:$J$38,10))</f>
      </c>
      <c r="C63" s="45">
        <v>13</v>
      </c>
      <c r="D63" s="164"/>
      <c r="E63" s="143" t="s">
        <v>73</v>
      </c>
      <c r="F63" s="143" t="s">
        <v>68</v>
      </c>
      <c r="G63" s="143"/>
      <c r="H63" s="143"/>
      <c r="I63" s="76"/>
      <c r="J63" s="151"/>
      <c r="K63" s="49"/>
      <c r="L63" s="151"/>
      <c r="M63" s="69"/>
      <c r="N63" s="202" t="s">
        <v>205</v>
      </c>
      <c r="O63" s="203"/>
      <c r="P63" s="50"/>
      <c r="Q63" s="51"/>
      <c r="R63" s="52"/>
    </row>
    <row r="64" spans="1:18" s="53" customFormat="1" ht="9" customHeight="1">
      <c r="A64" s="56"/>
      <c r="B64" s="57"/>
      <c r="C64" s="57"/>
      <c r="D64" s="161"/>
      <c r="E64" s="115"/>
      <c r="F64" s="152"/>
      <c r="G64" s="115"/>
      <c r="H64" s="162"/>
      <c r="I64" s="59"/>
      <c r="J64" s="143" t="s">
        <v>63</v>
      </c>
      <c r="K64" s="60"/>
      <c r="L64" s="151"/>
      <c r="M64" s="69"/>
      <c r="N64" s="114"/>
      <c r="O64" s="203"/>
      <c r="P64" s="50"/>
      <c r="Q64" s="51"/>
      <c r="R64" s="52"/>
    </row>
    <row r="65" spans="1:18" s="53" customFormat="1" ht="9" customHeight="1">
      <c r="A65" s="56">
        <v>30</v>
      </c>
      <c r="B65" s="45">
        <f>IF($D65="","",VLOOKUP($D65,'[1]Si Main Draw Prep'!$A$7:$J$38,10))</f>
      </c>
      <c r="C65" s="45">
        <v>50</v>
      </c>
      <c r="D65" s="164"/>
      <c r="E65" s="143" t="s">
        <v>63</v>
      </c>
      <c r="F65" s="143" t="s">
        <v>64</v>
      </c>
      <c r="G65" s="143"/>
      <c r="H65" s="143"/>
      <c r="I65" s="64"/>
      <c r="J65" s="166" t="s">
        <v>242</v>
      </c>
      <c r="K65" s="66"/>
      <c r="L65" s="151"/>
      <c r="M65" s="69"/>
      <c r="N65" s="114"/>
      <c r="O65" s="203"/>
      <c r="P65" s="50"/>
      <c r="Q65" s="51"/>
      <c r="R65" s="52"/>
    </row>
    <row r="66" spans="1:16" s="53" customFormat="1" ht="9" customHeight="1">
      <c r="A66" s="56"/>
      <c r="B66" s="57"/>
      <c r="C66" s="57"/>
      <c r="D66" s="161"/>
      <c r="E66" s="115"/>
      <c r="F66" s="115"/>
      <c r="G66" s="115"/>
      <c r="H66" s="115"/>
      <c r="I66" s="67"/>
      <c r="J66" s="162"/>
      <c r="K66" s="68"/>
      <c r="L66" s="143" t="s">
        <v>63</v>
      </c>
      <c r="M66" s="72"/>
      <c r="N66" s="87"/>
      <c r="O66" s="88"/>
      <c r="P66" s="89"/>
    </row>
    <row r="67" spans="1:16" s="53" customFormat="1" ht="9" customHeight="1">
      <c r="A67" s="56">
        <v>31</v>
      </c>
      <c r="B67" s="45">
        <f>IF($D67="","",VLOOKUP($D67,'[1]Si Main Draw Prep'!$A$7:$J$38,10))</f>
      </c>
      <c r="C67" s="45">
        <v>34</v>
      </c>
      <c r="D67" s="164"/>
      <c r="E67" s="143" t="s">
        <v>45</v>
      </c>
      <c r="F67" s="143"/>
      <c r="G67" s="143"/>
      <c r="H67" s="143"/>
      <c r="I67" s="48"/>
      <c r="J67" s="151"/>
      <c r="K67" s="69"/>
      <c r="L67" s="166" t="s">
        <v>242</v>
      </c>
      <c r="M67" s="65"/>
      <c r="N67" s="87"/>
      <c r="O67" s="90"/>
      <c r="P67" s="89"/>
    </row>
    <row r="68" spans="1:19" s="53" customFormat="1" ht="9" customHeight="1">
      <c r="A68" s="56"/>
      <c r="B68" s="57"/>
      <c r="C68" s="57"/>
      <c r="D68" s="161"/>
      <c r="E68" s="115"/>
      <c r="F68" s="152"/>
      <c r="G68" s="115"/>
      <c r="H68" s="162"/>
      <c r="I68" s="59"/>
      <c r="J68" s="150" t="s">
        <v>228</v>
      </c>
      <c r="K68" s="72"/>
      <c r="L68" s="151"/>
      <c r="M68" s="80"/>
      <c r="N68" s="87"/>
      <c r="O68" s="91"/>
      <c r="P68" s="91"/>
      <c r="Q68" s="91"/>
      <c r="R68" s="92"/>
      <c r="S68" s="92"/>
    </row>
    <row r="69" spans="1:21" s="53" customFormat="1" ht="10.5" customHeight="1">
      <c r="A69" s="44">
        <v>32</v>
      </c>
      <c r="B69" s="45" t="str">
        <f>IF($D69="","",VLOOKUP($D69,'[1]Si Main Draw Prep'!$A$7:$J$38,10))</f>
        <v>DA</v>
      </c>
      <c r="C69" s="45">
        <f>IF($D69="","",VLOOKUP($D69,'[1]Si Main Draw Prep'!$A$7:$K$38,11))</f>
        <v>3</v>
      </c>
      <c r="D69" s="159">
        <v>2</v>
      </c>
      <c r="E69" s="143" t="s">
        <v>48</v>
      </c>
      <c r="F69" s="143" t="s">
        <v>49</v>
      </c>
      <c r="G69" s="143"/>
      <c r="H69" s="143"/>
      <c r="I69" s="74"/>
      <c r="J69" s="49"/>
      <c r="K69" s="49"/>
      <c r="L69" s="49"/>
      <c r="M69" s="49"/>
      <c r="N69" s="87"/>
      <c r="O69" s="91"/>
      <c r="P69" s="91"/>
      <c r="Q69" s="91"/>
      <c r="R69" s="92"/>
      <c r="S69" s="92"/>
      <c r="U69" s="53" t="s">
        <v>13</v>
      </c>
    </row>
    <row r="70" spans="12:19" ht="12.75" customHeight="1">
      <c r="L70" s="143" t="s">
        <v>69</v>
      </c>
      <c r="N70" s="87"/>
      <c r="Q70" s="215"/>
      <c r="R70" s="215"/>
      <c r="S70" s="215"/>
    </row>
    <row r="71" spans="12:19" ht="15.75" customHeight="1">
      <c r="L71" s="96"/>
      <c r="M71" s="143" t="s">
        <v>69</v>
      </c>
      <c r="N71" s="60"/>
      <c r="Q71" s="97"/>
      <c r="R71" s="98"/>
      <c r="S71" s="98"/>
    </row>
    <row r="72" spans="12:19" ht="15.75" customHeight="1">
      <c r="L72" s="143" t="s">
        <v>63</v>
      </c>
      <c r="M72" s="210" t="s">
        <v>241</v>
      </c>
      <c r="N72" s="87"/>
      <c r="P72" s="99"/>
      <c r="Q72" s="97"/>
      <c r="R72" s="98"/>
      <c r="S72" s="98"/>
    </row>
    <row r="73" spans="12:13" ht="12.75">
      <c r="L73" s="106"/>
      <c r="M73" s="97"/>
    </row>
    <row r="74" ht="12.75">
      <c r="L74" s="98"/>
    </row>
    <row r="75" ht="12.75">
      <c r="L75" s="98"/>
    </row>
    <row r="76" spans="4:15" ht="15.75">
      <c r="D76" s="100"/>
      <c r="E76" s="101" t="s">
        <v>15</v>
      </c>
      <c r="F76" s="101"/>
      <c r="G76" s="101"/>
      <c r="H76" s="101"/>
      <c r="I76" s="102"/>
      <c r="J76" s="212" t="s">
        <v>25</v>
      </c>
      <c r="K76" s="212"/>
      <c r="L76" s="212"/>
      <c r="M76" s="212"/>
      <c r="N76" s="212"/>
      <c r="O76" s="212"/>
    </row>
    <row r="77" spans="4:12" ht="15.75">
      <c r="D77" s="100"/>
      <c r="E77" s="101"/>
      <c r="F77" s="101"/>
      <c r="G77" s="101"/>
      <c r="H77" s="101"/>
      <c r="I77" s="102"/>
      <c r="J77" s="101"/>
      <c r="K77" s="102"/>
      <c r="L77" s="101"/>
    </row>
    <row r="78" spans="4:12" ht="15.75">
      <c r="D78" s="100"/>
      <c r="E78" s="101"/>
      <c r="F78" s="101"/>
      <c r="G78" s="101"/>
      <c r="H78" s="101"/>
      <c r="I78" s="102"/>
      <c r="J78" s="101"/>
      <c r="K78" s="102"/>
      <c r="L78" s="101"/>
    </row>
    <row r="79" spans="4:12" ht="15.75">
      <c r="D79" s="100"/>
      <c r="E79" s="101" t="s">
        <v>14</v>
      </c>
      <c r="F79" s="101"/>
      <c r="G79" s="101"/>
      <c r="H79" s="101"/>
      <c r="I79" s="102"/>
      <c r="J79" t="s">
        <v>16</v>
      </c>
      <c r="K79" s="101"/>
      <c r="L79" s="101" t="s">
        <v>26</v>
      </c>
    </row>
  </sheetData>
  <sheetProtection/>
  <mergeCells count="6">
    <mergeCell ref="J76:O76"/>
    <mergeCell ref="G2:P2"/>
    <mergeCell ref="A4:C4"/>
    <mergeCell ref="Q70:S70"/>
    <mergeCell ref="J3:L3"/>
    <mergeCell ref="P4:Q4"/>
  </mergeCells>
  <conditionalFormatting sqref="H69 H7 F53 H9 F69 H11 F11 H13 F13 H15 F15 H17 F9 H19 F19 H21 F21 H23 F23 H25 F25 H27 F27 H29 F29 H31 F31 H33 F33 H35 F35 H37 F37 H39 F39 H41 F41 H43 F43 H45 F45 H47 F47 H49 F49 H51 F7 H53 F51 H55 F55 H57 F17 H59 F59 H61 F57 H63 F63 H65 F61 H67 F67 F65">
    <cfRule type="expression" priority="1" dxfId="4" stopIfTrue="1">
      <formula>AND($D7&lt;9,$C7&gt;0)</formula>
    </cfRule>
  </conditionalFormatting>
  <conditionalFormatting sqref="J10 J58 H12 H16 H20 H24 H28 H32 H36 H40 H44 H48 H52 H56 H60 H64 L14 N22 L30 N39 L46 N54 J66 H68 J18 J26 J34 J42 J50 L62 H8">
    <cfRule type="expression" priority="2" dxfId="28" stopIfTrue="1">
      <formula>AND($N$1="CU",H8="Umpire")</formula>
    </cfRule>
    <cfRule type="expression" priority="3" dxfId="27" stopIfTrue="1">
      <formula>AND($N$1="CU",H8&lt;&gt;"Umpire",I8&lt;&gt;"")</formula>
    </cfRule>
    <cfRule type="expression" priority="4" dxfId="26" stopIfTrue="1">
      <formula>AND($N$1="CU",H8&lt;&gt;"Umpire")</formula>
    </cfRule>
  </conditionalFormatting>
  <conditionalFormatting sqref="E69 E7 E11 E13 E15 E9 E19 J24 L18 E25 J32 E29 L34 E33 E35 E37 L42 E41 L50 E45 E47 E49 E51 J16 E55 E17 E59 E57 E63 E67 E65 L26 J44 J12 E53 E39 E31 E27 E23 E21 L10 J48 E43 J8 J20 J28 J36 J40 J52 J64 L66 N14 N30 N46 N62 L72 P54 P38 P22 L70 M71">
    <cfRule type="cellIs" priority="5" dxfId="5" operator="equal" stopIfTrue="1">
      <formula>"Bye"</formula>
    </cfRule>
    <cfRule type="expression" priority="6" dxfId="4" stopIfTrue="1">
      <formula>AND($D7&lt;9,$C7&gt;0)</formula>
    </cfRule>
  </conditionalFormatting>
  <conditionalFormatting sqref="L58 E61 J68 J56 M72 J60 N71">
    <cfRule type="expression" priority="7" dxfId="4" stopIfTrue="1">
      <formula>D56="as"</formula>
    </cfRule>
    <cfRule type="expression" priority="8" dxfId="4" stopIfTrue="1">
      <formula>D56="bs"</formula>
    </cfRule>
  </conditionalFormatting>
  <conditionalFormatting sqref="D7 D9 D11 D13 D15 D17 D19 D63 D23 D25 D27 D29 D31 D33 D35 D67 D65 D41 D43 D45 D47 D49 D51 D53 D69 D57 D59 D61">
    <cfRule type="expression" priority="11" dxfId="3" stopIfTrue="1">
      <formula>AND($D7&gt;0,$D7&lt;9,$C7&gt;0)</formula>
    </cfRule>
    <cfRule type="expression" priority="12" dxfId="2" stopIfTrue="1">
      <formula>$D7&gt;0</formula>
    </cfRule>
    <cfRule type="expression" priority="13" dxfId="1" stopIfTrue="1">
      <formula>$E7="Bye"</formula>
    </cfRule>
  </conditionalFormatting>
  <conditionalFormatting sqref="B7 B9 B11 B13 B15 B17 B19 B21 B23 B25 B27 B29 B31 B33 B35 B37 B39 B41 B43 B45 B47 B49 B51 B53 B55 B57 B59 B61 B63 B65 B67 B69 D55 D37 D39 D21">
    <cfRule type="cellIs" priority="14" dxfId="7" operator="equal" stopIfTrue="1">
      <formula>"DA"</formula>
    </cfRule>
  </conditionalFormatting>
  <conditionalFormatting sqref="I8 I12 I16 I20 I24 I28 I32 I36 I40 I44 I48 I52 I56 I60 I64 I68 K66 K58 K50 K42 K34 K26 K18 K10 M14 M30 M46 M62 O54 O39 O22">
    <cfRule type="expression" priority="15" dxfId="0" stopIfTrue="1">
      <formula>$N$1="CU"</formula>
    </cfRule>
  </conditionalFormatting>
  <dataValidations count="1">
    <dataValidation type="list" allowBlank="1" showInputMessage="1" sqref="H8 J10 L14 J18 N22 J26 L30 J34 N39 J42 L46 J50 N54 L62 J58 J66 H68 H64 H60 H56 H52 H48 H44 H40 H36 H32 H28 H24 H20 H16 H12">
      <formula1>$T$7:$T$18</formula1>
    </dataValidation>
  </dataValidations>
  <printOptions horizontalCentered="1"/>
  <pageMargins left="0.35" right="0.35" top="0.39" bottom="0.39" header="0" footer="0"/>
  <pageSetup fitToHeight="1" fitToWidth="1" horizontalDpi="360" verticalDpi="360" orientation="portrait" paperSize="9" scale="81" r:id="rId3"/>
  <legacyDrawing r:id="rId2"/>
</worksheet>
</file>

<file path=xl/worksheets/sheet2.xml><?xml version="1.0" encoding="utf-8"?>
<worksheet xmlns="http://schemas.openxmlformats.org/spreadsheetml/2006/main" xmlns:r="http://schemas.openxmlformats.org/officeDocument/2006/relationships">
  <sheetPr codeName="Sheet18">
    <pageSetUpPr fitToPage="1"/>
  </sheetPr>
  <dimension ref="A1:V79"/>
  <sheetViews>
    <sheetView showGridLines="0" showZeros="0" view="pageBreakPreview" zoomScaleSheetLayoutView="100" zoomScalePageLayoutView="0" workbookViewId="0" topLeftCell="A15">
      <selection activeCell="O47" sqref="O47"/>
    </sheetView>
  </sheetViews>
  <sheetFormatPr defaultColWidth="9.140625" defaultRowHeight="12.75"/>
  <cols>
    <col min="1" max="1" width="3.00390625" style="0" customWidth="1"/>
    <col min="2" max="2" width="4.7109375" style="0" customWidth="1"/>
    <col min="3" max="3" width="4.421875" style="0" hidden="1" customWidth="1"/>
    <col min="4" max="4" width="4.57421875" style="93" customWidth="1"/>
    <col min="5" max="5" width="17.7109375" style="0" customWidth="1"/>
    <col min="6" max="7" width="7.00390625" style="0" customWidth="1"/>
    <col min="8" max="8" width="5.8515625" style="0" customWidth="1"/>
    <col min="9" max="9" width="4.421875" style="94" customWidth="1"/>
    <col min="10" max="10" width="10.7109375" style="0" customWidth="1"/>
    <col min="11" max="11" width="7.140625" style="94" customWidth="1"/>
    <col min="12" max="12" width="11.7109375" style="0" customWidth="1"/>
    <col min="13" max="13" width="6.57421875" style="95" customWidth="1"/>
    <col min="14" max="14" width="10.7109375" style="0" customWidth="1"/>
    <col min="15" max="15" width="5.00390625" style="94" customWidth="1"/>
    <col min="16" max="16" width="12.28125" style="0" customWidth="1"/>
    <col min="17" max="17" width="1.7109375" style="95"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9" customFormat="1" ht="21" customHeight="1">
      <c r="A1" s="1" t="e">
        <f>'[1]Week SetUp'!$A$6</f>
        <v>#REF!</v>
      </c>
      <c r="B1" s="2"/>
      <c r="C1" s="3"/>
      <c r="D1" s="4"/>
      <c r="E1" s="140" t="s">
        <v>91</v>
      </c>
      <c r="F1" s="3"/>
      <c r="G1" s="139" t="s">
        <v>22</v>
      </c>
      <c r="H1" s="3"/>
      <c r="I1" s="5"/>
      <c r="J1" s="6"/>
      <c r="K1" s="5"/>
      <c r="L1" s="6"/>
      <c r="M1" s="5"/>
      <c r="N1" s="7" t="s">
        <v>0</v>
      </c>
      <c r="O1" s="5"/>
      <c r="P1" s="8"/>
      <c r="Q1" s="5"/>
      <c r="T1" s="10"/>
      <c r="U1" s="10"/>
      <c r="V1" s="10"/>
    </row>
    <row r="2" spans="1:17" s="18" customFormat="1" ht="20.25" customHeight="1">
      <c r="A2" s="11">
        <f>'[1]Week SetUp'!$A$8</f>
        <v>0</v>
      </c>
      <c r="B2" s="12"/>
      <c r="C2" s="13"/>
      <c r="D2" s="14"/>
      <c r="E2" s="15"/>
      <c r="F2" s="16"/>
      <c r="G2" s="213" t="s">
        <v>21</v>
      </c>
      <c r="H2" s="213"/>
      <c r="I2" s="213"/>
      <c r="J2" s="213"/>
      <c r="K2" s="213"/>
      <c r="L2" s="213"/>
      <c r="M2" s="213"/>
      <c r="N2" s="213"/>
      <c r="O2" s="213"/>
      <c r="P2" s="213"/>
      <c r="Q2" s="17"/>
    </row>
    <row r="3" spans="1:17" s="22" customFormat="1" ht="11.25" customHeight="1">
      <c r="A3" s="19"/>
      <c r="B3" s="19"/>
      <c r="C3" s="19"/>
      <c r="D3" s="19"/>
      <c r="E3" s="19"/>
      <c r="F3" s="19" t="s">
        <v>1</v>
      </c>
      <c r="G3" s="19"/>
      <c r="H3" s="19"/>
      <c r="I3" s="20"/>
      <c r="J3" s="216" t="s">
        <v>28</v>
      </c>
      <c r="K3" s="216"/>
      <c r="L3" s="216"/>
      <c r="M3" s="20"/>
      <c r="N3" s="19"/>
      <c r="O3" s="20"/>
      <c r="P3" s="19"/>
      <c r="Q3" s="21" t="s">
        <v>2</v>
      </c>
    </row>
    <row r="4" spans="1:17" s="28" customFormat="1" ht="11.25" customHeight="1" thickBot="1">
      <c r="A4" s="214"/>
      <c r="B4" s="214"/>
      <c r="C4" s="214"/>
      <c r="D4" s="23"/>
      <c r="E4" s="24"/>
      <c r="F4" s="24"/>
      <c r="G4" s="25"/>
      <c r="H4" s="24"/>
      <c r="I4" s="26"/>
      <c r="J4" s="104"/>
      <c r="K4" s="26"/>
      <c r="L4" s="105" t="str">
        <f>'[1]Week SetUp'!$C$12</f>
        <v> </v>
      </c>
      <c r="M4" s="27"/>
      <c r="N4" s="24"/>
      <c r="O4" s="26"/>
      <c r="P4" s="217"/>
      <c r="Q4" s="217"/>
    </row>
    <row r="5" spans="1:17" s="22" customFormat="1" ht="9.75">
      <c r="A5" s="29"/>
      <c r="B5" s="30" t="s">
        <v>3</v>
      </c>
      <c r="C5" s="31" t="s">
        <v>4</v>
      </c>
      <c r="D5" s="32" t="s">
        <v>5</v>
      </c>
      <c r="E5" s="33" t="s">
        <v>6</v>
      </c>
      <c r="F5" s="33" t="s">
        <v>7</v>
      </c>
      <c r="G5" s="33"/>
      <c r="H5" s="33" t="s">
        <v>8</v>
      </c>
      <c r="I5" s="33"/>
      <c r="J5" s="30" t="s">
        <v>9</v>
      </c>
      <c r="K5" s="34"/>
      <c r="L5" s="30" t="s">
        <v>10</v>
      </c>
      <c r="M5" s="34"/>
      <c r="N5" s="30" t="s">
        <v>11</v>
      </c>
      <c r="O5" s="34"/>
      <c r="P5" s="30" t="s">
        <v>12</v>
      </c>
      <c r="Q5" s="35"/>
    </row>
    <row r="6" spans="1:17" s="22" customFormat="1" ht="3.75" customHeight="1" thickBot="1">
      <c r="A6" s="36"/>
      <c r="B6" s="37"/>
      <c r="C6" s="38"/>
      <c r="D6" s="39"/>
      <c r="E6" s="40"/>
      <c r="F6" s="40"/>
      <c r="G6" s="41"/>
      <c r="H6" s="40"/>
      <c r="I6" s="42"/>
      <c r="J6" s="37"/>
      <c r="K6" s="42"/>
      <c r="L6" s="37"/>
      <c r="M6" s="42"/>
      <c r="N6" s="37"/>
      <c r="O6" s="42"/>
      <c r="P6" s="37"/>
      <c r="Q6" s="43"/>
    </row>
    <row r="7" spans="1:22" s="53" customFormat="1" ht="9" customHeight="1">
      <c r="A7" s="44">
        <v>1</v>
      </c>
      <c r="B7" s="143"/>
      <c r="C7" s="146">
        <v>18</v>
      </c>
      <c r="D7" s="172">
        <v>1</v>
      </c>
      <c r="E7" s="143" t="s">
        <v>29</v>
      </c>
      <c r="F7" s="146" t="s">
        <v>30</v>
      </c>
      <c r="G7" s="146"/>
      <c r="H7" s="146"/>
      <c r="I7" s="173"/>
      <c r="J7" s="148"/>
      <c r="K7" s="49"/>
      <c r="L7" s="49"/>
      <c r="M7" s="49"/>
      <c r="N7" s="50"/>
      <c r="O7" s="51"/>
      <c r="P7" s="50"/>
      <c r="Q7" s="51"/>
      <c r="R7" s="52"/>
      <c r="T7" s="54" t="str">
        <f>'[1]Officials'!P24</f>
        <v>Umpire</v>
      </c>
      <c r="V7" s="55" t="str">
        <f>F$7&amp;" "&amp;E$7</f>
        <v>Игорь Янушкевич </v>
      </c>
    </row>
    <row r="8" spans="1:22" s="53" customFormat="1" ht="9" customHeight="1">
      <c r="A8" s="56"/>
      <c r="B8" s="174"/>
      <c r="C8" s="174"/>
      <c r="D8" s="175"/>
      <c r="E8" s="147"/>
      <c r="F8" s="148"/>
      <c r="G8" s="147"/>
      <c r="H8" s="157"/>
      <c r="I8" s="176"/>
      <c r="J8" s="143" t="s">
        <v>29</v>
      </c>
      <c r="K8" s="60"/>
      <c r="L8" s="49"/>
      <c r="M8" s="49"/>
      <c r="N8" s="50"/>
      <c r="O8" s="51"/>
      <c r="P8" s="50"/>
      <c r="Q8" s="51"/>
      <c r="R8" s="52"/>
      <c r="T8" s="61" t="str">
        <f>'[1]Officials'!P25</f>
        <v> </v>
      </c>
      <c r="V8" s="62" t="str">
        <f>F$9&amp;" "&amp;E$9</f>
        <v> Х</v>
      </c>
    </row>
    <row r="9" spans="1:22" s="53" customFormat="1" ht="9" customHeight="1">
      <c r="A9" s="56">
        <v>2</v>
      </c>
      <c r="B9" s="177"/>
      <c r="C9" s="146"/>
      <c r="D9" s="178"/>
      <c r="E9" s="143" t="s">
        <v>45</v>
      </c>
      <c r="F9" s="143"/>
      <c r="G9" s="146"/>
      <c r="H9" s="143"/>
      <c r="I9" s="179"/>
      <c r="J9" s="180"/>
      <c r="K9" s="66"/>
      <c r="L9" s="151"/>
      <c r="M9" s="151"/>
      <c r="N9" s="50"/>
      <c r="O9" s="51"/>
      <c r="P9" s="50"/>
      <c r="Q9" s="51"/>
      <c r="R9" s="52"/>
      <c r="T9" s="61" t="str">
        <f>'[1]Officials'!P26</f>
        <v> </v>
      </c>
      <c r="V9" s="62" t="str">
        <f>F$11&amp;" "&amp;E$11</f>
        <v>Артем Синицын</v>
      </c>
    </row>
    <row r="10" spans="1:22" s="53" customFormat="1" ht="9" customHeight="1">
      <c r="A10" s="56"/>
      <c r="B10" s="174"/>
      <c r="C10" s="174"/>
      <c r="D10" s="175"/>
      <c r="E10" s="147"/>
      <c r="F10" s="147"/>
      <c r="G10" s="147"/>
      <c r="H10" s="147"/>
      <c r="I10" s="181"/>
      <c r="J10" s="157"/>
      <c r="K10" s="68"/>
      <c r="L10" s="143" t="s">
        <v>29</v>
      </c>
      <c r="M10" s="150"/>
      <c r="N10" s="50"/>
      <c r="O10" s="51"/>
      <c r="P10" s="50"/>
      <c r="Q10" s="51"/>
      <c r="R10" s="52"/>
      <c r="T10" s="61" t="str">
        <f>'[1]Officials'!P27</f>
        <v> </v>
      </c>
      <c r="V10" s="62" t="e">
        <f>F$13&amp;" "&amp;#REF!</f>
        <v>#REF!</v>
      </c>
    </row>
    <row r="11" spans="1:22" s="53" customFormat="1" ht="9" customHeight="1">
      <c r="A11" s="56">
        <v>3</v>
      </c>
      <c r="B11" s="143"/>
      <c r="C11" s="143">
        <v>31</v>
      </c>
      <c r="D11" s="164"/>
      <c r="E11" s="143" t="s">
        <v>117</v>
      </c>
      <c r="F11" s="146" t="s">
        <v>47</v>
      </c>
      <c r="G11" s="146"/>
      <c r="H11" s="146"/>
      <c r="I11" s="173"/>
      <c r="J11" s="151"/>
      <c r="K11" s="111"/>
      <c r="L11" s="166" t="s">
        <v>233</v>
      </c>
      <c r="M11" s="195"/>
      <c r="N11" s="50"/>
      <c r="O11" s="51"/>
      <c r="P11" s="50"/>
      <c r="Q11" s="51"/>
      <c r="R11" s="52"/>
      <c r="T11" s="61" t="str">
        <f>'[1]Officials'!P28</f>
        <v> </v>
      </c>
      <c r="U11" s="70"/>
      <c r="V11" s="62" t="str">
        <f>F$15&amp;" "&amp;E$15</f>
        <v>Захар Мартинкевич</v>
      </c>
    </row>
    <row r="12" spans="1:22" s="53" customFormat="1" ht="9" customHeight="1">
      <c r="A12" s="56"/>
      <c r="B12" s="115"/>
      <c r="C12" s="171"/>
      <c r="D12" s="161"/>
      <c r="E12" s="115"/>
      <c r="F12" s="149"/>
      <c r="G12" s="147"/>
      <c r="H12" s="157"/>
      <c r="I12" s="176"/>
      <c r="J12" s="143" t="s">
        <v>117</v>
      </c>
      <c r="K12" s="116"/>
      <c r="L12" s="151"/>
      <c r="M12" s="196"/>
      <c r="N12" s="50"/>
      <c r="O12" s="51"/>
      <c r="P12" s="50"/>
      <c r="Q12" s="51"/>
      <c r="R12" s="52"/>
      <c r="T12" s="61" t="str">
        <f>'[1]Officials'!P29</f>
        <v> </v>
      </c>
      <c r="V12" s="62" t="str">
        <f>'ю14'!F$17&amp;" "&amp;'ю14'!E$17</f>
        <v>Алексей Матюш </v>
      </c>
    </row>
    <row r="13" spans="1:22" s="53" customFormat="1" ht="9" customHeight="1">
      <c r="A13" s="56">
        <v>4</v>
      </c>
      <c r="B13" s="143"/>
      <c r="C13" s="143">
        <v>35</v>
      </c>
      <c r="D13" s="164"/>
      <c r="E13" s="150" t="s">
        <v>100</v>
      </c>
      <c r="F13" s="146" t="s">
        <v>44</v>
      </c>
      <c r="G13" s="146"/>
      <c r="H13" s="146"/>
      <c r="I13" s="165"/>
      <c r="J13" s="151" t="s">
        <v>214</v>
      </c>
      <c r="K13" s="108"/>
      <c r="L13" s="151"/>
      <c r="M13" s="197"/>
      <c r="N13" s="50"/>
      <c r="O13" s="51"/>
      <c r="P13" s="50"/>
      <c r="Q13" s="51"/>
      <c r="R13" s="52"/>
      <c r="T13" s="61" t="str">
        <f>'[1]Officials'!P30</f>
        <v> </v>
      </c>
      <c r="V13" s="62" t="str">
        <f>F$19&amp;" "&amp;E$19</f>
        <v>Даниил Кохнюк</v>
      </c>
    </row>
    <row r="14" spans="1:22" s="53" customFormat="1" ht="9" customHeight="1">
      <c r="A14" s="56"/>
      <c r="B14" s="171"/>
      <c r="C14" s="171"/>
      <c r="D14" s="161"/>
      <c r="E14" s="115"/>
      <c r="F14" s="147"/>
      <c r="G14" s="147"/>
      <c r="H14" s="147"/>
      <c r="I14" s="181"/>
      <c r="J14" s="151"/>
      <c r="K14" s="108"/>
      <c r="L14" s="162"/>
      <c r="M14" s="198"/>
      <c r="N14" s="143" t="s">
        <v>29</v>
      </c>
      <c r="O14" s="75"/>
      <c r="P14" s="50"/>
      <c r="Q14" s="51"/>
      <c r="R14" s="52"/>
      <c r="T14" s="61" t="str">
        <f>'[1]Officials'!P31</f>
        <v> </v>
      </c>
      <c r="V14" s="62" t="str">
        <f>F$21&amp;" "&amp;E$21</f>
        <v>Александр Калинин</v>
      </c>
    </row>
    <row r="15" spans="1:22" s="53" customFormat="1" ht="9" customHeight="1">
      <c r="A15" s="56">
        <v>5</v>
      </c>
      <c r="B15" s="143"/>
      <c r="C15" s="143">
        <v>73</v>
      </c>
      <c r="D15" s="164"/>
      <c r="E15" s="150" t="s">
        <v>119</v>
      </c>
      <c r="F15" s="146" t="s">
        <v>120</v>
      </c>
      <c r="G15" s="146"/>
      <c r="H15" s="146"/>
      <c r="I15" s="160"/>
      <c r="J15" s="151"/>
      <c r="K15" s="108"/>
      <c r="L15" s="151"/>
      <c r="M15" s="197"/>
      <c r="N15" s="77" t="s">
        <v>216</v>
      </c>
      <c r="O15" s="78"/>
      <c r="P15" s="50"/>
      <c r="Q15" s="51"/>
      <c r="R15" s="52"/>
      <c r="T15" s="61" t="str">
        <f>'[1]Officials'!P32</f>
        <v> </v>
      </c>
      <c r="V15" s="62" t="str">
        <f>F$23&amp;" "&amp;E$39</f>
        <v>Георгий Достанко</v>
      </c>
    </row>
    <row r="16" spans="1:22" s="53" customFormat="1" ht="9" customHeight="1">
      <c r="A16" s="56"/>
      <c r="B16" s="171"/>
      <c r="C16" s="171"/>
      <c r="D16" s="161"/>
      <c r="E16" s="115"/>
      <c r="F16" s="149"/>
      <c r="G16" s="147"/>
      <c r="H16" s="157"/>
      <c r="I16" s="176"/>
      <c r="J16" s="150" t="s">
        <v>119</v>
      </c>
      <c r="K16" s="109"/>
      <c r="L16" s="151"/>
      <c r="M16" s="197"/>
      <c r="N16" s="50"/>
      <c r="O16" s="78"/>
      <c r="P16" s="50"/>
      <c r="Q16" s="51"/>
      <c r="R16" s="52"/>
      <c r="T16" s="61" t="str">
        <f>'[1]Officials'!P33</f>
        <v> </v>
      </c>
      <c r="V16" s="62" t="str">
        <f>F$25&amp;" "&amp;E$25</f>
        <v>Илья Грудино</v>
      </c>
    </row>
    <row r="17" spans="1:22" s="53" customFormat="1" ht="9" customHeight="1">
      <c r="A17" s="56">
        <v>6</v>
      </c>
      <c r="B17" s="143"/>
      <c r="C17" s="143">
        <v>37</v>
      </c>
      <c r="D17" s="164"/>
      <c r="E17" s="143" t="s">
        <v>108</v>
      </c>
      <c r="F17" s="143" t="s">
        <v>109</v>
      </c>
      <c r="G17" s="143"/>
      <c r="H17" s="146"/>
      <c r="I17" s="179"/>
      <c r="J17" s="166" t="s">
        <v>211</v>
      </c>
      <c r="K17" s="119"/>
      <c r="L17" s="151"/>
      <c r="M17" s="197"/>
      <c r="N17" s="107"/>
      <c r="O17" s="112"/>
      <c r="P17" s="107"/>
      <c r="Q17" s="113"/>
      <c r="R17" s="114"/>
      <c r="S17" s="115"/>
      <c r="T17" s="61" t="str">
        <f>'[1]Officials'!P34</f>
        <v> </v>
      </c>
      <c r="V17" s="62" t="str">
        <f>F$27&amp;" "&amp;E$27</f>
        <v>Дамир Забабурин</v>
      </c>
    </row>
    <row r="18" spans="1:22" s="53" customFormat="1" ht="9" customHeight="1" thickBot="1">
      <c r="A18" s="56"/>
      <c r="B18" s="171"/>
      <c r="C18" s="171"/>
      <c r="D18" s="161"/>
      <c r="E18" s="115"/>
      <c r="F18" s="147"/>
      <c r="G18" s="147"/>
      <c r="H18" s="147"/>
      <c r="I18" s="181"/>
      <c r="J18" s="162"/>
      <c r="K18" s="117"/>
      <c r="L18" s="143" t="s">
        <v>92</v>
      </c>
      <c r="M18" s="199"/>
      <c r="N18" s="107"/>
      <c r="O18" s="112"/>
      <c r="P18" s="107"/>
      <c r="Q18" s="113"/>
      <c r="R18" s="114"/>
      <c r="S18" s="115"/>
      <c r="T18" s="79" t="str">
        <f>'[1]Officials'!P35</f>
        <v>None</v>
      </c>
      <c r="V18" s="62" t="str">
        <f>F$29&amp;" "&amp;E$29</f>
        <v>Антон Чернобай</v>
      </c>
    </row>
    <row r="19" spans="1:22" s="53" customFormat="1" ht="9" customHeight="1">
      <c r="A19" s="56">
        <v>7</v>
      </c>
      <c r="B19" s="143"/>
      <c r="C19" s="143">
        <v>41</v>
      </c>
      <c r="D19" s="164"/>
      <c r="E19" s="143" t="s">
        <v>92</v>
      </c>
      <c r="F19" s="146" t="s">
        <v>49</v>
      </c>
      <c r="G19" s="146"/>
      <c r="H19" s="146"/>
      <c r="I19" s="173"/>
      <c r="J19" s="151"/>
      <c r="K19" s="111"/>
      <c r="L19" s="166" t="s">
        <v>234</v>
      </c>
      <c r="M19" s="166"/>
      <c r="N19" s="107"/>
      <c r="O19" s="112"/>
      <c r="P19" s="107"/>
      <c r="Q19" s="113"/>
      <c r="R19" s="114"/>
      <c r="S19" s="115"/>
      <c r="V19" s="62" t="str">
        <f>F$31&amp;" "&amp;E$31</f>
        <v>Максим Скавпнев</v>
      </c>
    </row>
    <row r="20" spans="1:22" s="53" customFormat="1" ht="9" customHeight="1">
      <c r="A20" s="56"/>
      <c r="B20" s="171"/>
      <c r="C20" s="171"/>
      <c r="D20" s="161"/>
      <c r="E20" s="115"/>
      <c r="F20" s="149"/>
      <c r="G20" s="147"/>
      <c r="H20" s="157"/>
      <c r="I20" s="176"/>
      <c r="J20" s="143" t="s">
        <v>92</v>
      </c>
      <c r="K20" s="116"/>
      <c r="L20" s="151"/>
      <c r="M20" s="200"/>
      <c r="N20" s="107"/>
      <c r="O20" s="112"/>
      <c r="P20" s="107"/>
      <c r="Q20" s="113"/>
      <c r="R20" s="114"/>
      <c r="S20" s="115"/>
      <c r="V20" s="62" t="str">
        <f>F$33&amp;" "&amp;E$33</f>
        <v>Марк Ляшук</v>
      </c>
    </row>
    <row r="21" spans="1:21" s="53" customFormat="1" ht="9" customHeight="1">
      <c r="A21" s="44">
        <v>8</v>
      </c>
      <c r="B21" s="143"/>
      <c r="C21" s="143">
        <v>26</v>
      </c>
      <c r="D21" s="168" t="s">
        <v>175</v>
      </c>
      <c r="E21" s="143" t="s">
        <v>37</v>
      </c>
      <c r="F21" s="143" t="s">
        <v>38</v>
      </c>
      <c r="G21" s="146"/>
      <c r="H21" s="146"/>
      <c r="I21" s="165"/>
      <c r="J21" s="151" t="s">
        <v>215</v>
      </c>
      <c r="K21" s="108"/>
      <c r="L21" s="151"/>
      <c r="M21" s="151"/>
      <c r="N21" s="107"/>
      <c r="O21" s="112"/>
      <c r="P21" s="113"/>
      <c r="Q21" s="114"/>
      <c r="R21" s="115"/>
      <c r="U21" s="62" t="str">
        <f>F$35&amp;" "&amp;E$35</f>
        <v>Максим Змеевский</v>
      </c>
    </row>
    <row r="22" spans="1:22" s="53" customFormat="1" ht="9" customHeight="1">
      <c r="A22" s="56"/>
      <c r="B22" s="171"/>
      <c r="C22" s="171"/>
      <c r="D22" s="169"/>
      <c r="E22" s="115"/>
      <c r="F22" s="147"/>
      <c r="G22" s="147"/>
      <c r="H22" s="147"/>
      <c r="I22" s="181"/>
      <c r="J22" s="151"/>
      <c r="K22" s="108"/>
      <c r="L22" s="151"/>
      <c r="M22" s="151"/>
      <c r="N22" s="110"/>
      <c r="O22" s="117"/>
      <c r="P22" s="143" t="s">
        <v>29</v>
      </c>
      <c r="Q22" s="118"/>
      <c r="R22" s="114"/>
      <c r="S22" s="115"/>
      <c r="V22" s="62" t="str">
        <f>F$37&amp;" "&amp;E$37</f>
        <v>Максим Болзан</v>
      </c>
    </row>
    <row r="23" spans="1:22" s="53" customFormat="1" ht="9" customHeight="1">
      <c r="A23" s="44">
        <v>9</v>
      </c>
      <c r="B23" s="143"/>
      <c r="C23" s="143">
        <v>20</v>
      </c>
      <c r="D23" s="159">
        <v>3</v>
      </c>
      <c r="E23" s="143" t="s">
        <v>33</v>
      </c>
      <c r="F23" s="146" t="s">
        <v>34</v>
      </c>
      <c r="G23" s="146"/>
      <c r="H23" s="146"/>
      <c r="I23" s="173"/>
      <c r="J23" s="151"/>
      <c r="K23" s="108"/>
      <c r="L23" s="151"/>
      <c r="M23" s="151"/>
      <c r="N23" s="107"/>
      <c r="O23" s="112"/>
      <c r="P23" s="137" t="s">
        <v>231</v>
      </c>
      <c r="Q23" s="112"/>
      <c r="R23" s="114"/>
      <c r="S23" s="115"/>
      <c r="V23" s="62" t="e">
        <f>F$39&amp;" "&amp;#REF!</f>
        <v>#REF!</v>
      </c>
    </row>
    <row r="24" spans="1:22" s="53" customFormat="1" ht="9" customHeight="1">
      <c r="A24" s="56"/>
      <c r="B24" s="171"/>
      <c r="C24" s="171"/>
      <c r="D24" s="161"/>
      <c r="E24" s="114"/>
      <c r="F24" s="148"/>
      <c r="G24" s="147"/>
      <c r="H24" s="157"/>
      <c r="I24" s="176"/>
      <c r="J24" s="143" t="s">
        <v>33</v>
      </c>
      <c r="K24" s="109"/>
      <c r="L24" s="151"/>
      <c r="M24" s="151"/>
      <c r="N24" s="107"/>
      <c r="O24" s="112"/>
      <c r="P24" s="107"/>
      <c r="Q24" s="112"/>
      <c r="R24" s="114"/>
      <c r="S24" s="115"/>
      <c r="V24" s="62" t="str">
        <f>F$41&amp;" "&amp;E$41</f>
        <v>Егор Брусиловский</v>
      </c>
    </row>
    <row r="25" spans="1:22" s="53" customFormat="1" ht="9" customHeight="1">
      <c r="A25" s="56">
        <v>10</v>
      </c>
      <c r="B25" s="143"/>
      <c r="C25" s="143">
        <v>18</v>
      </c>
      <c r="D25" s="164"/>
      <c r="E25" s="143" t="s">
        <v>122</v>
      </c>
      <c r="F25" s="146" t="s">
        <v>96</v>
      </c>
      <c r="G25" s="146"/>
      <c r="H25" s="146"/>
      <c r="I25" s="179"/>
      <c r="J25" s="166" t="s">
        <v>212</v>
      </c>
      <c r="K25" s="119"/>
      <c r="L25" s="151"/>
      <c r="M25" s="151"/>
      <c r="N25" s="107"/>
      <c r="O25" s="112"/>
      <c r="P25" s="107"/>
      <c r="Q25" s="112"/>
      <c r="R25" s="114"/>
      <c r="S25" s="115"/>
      <c r="V25" s="62" t="str">
        <f>F$43&amp;" "&amp;E$43</f>
        <v>Савелий Рачаловский</v>
      </c>
    </row>
    <row r="26" spans="1:22" s="53" customFormat="1" ht="9" customHeight="1">
      <c r="A26" s="56"/>
      <c r="B26" s="171"/>
      <c r="C26" s="171"/>
      <c r="D26" s="161"/>
      <c r="E26" s="115"/>
      <c r="F26" s="147"/>
      <c r="G26" s="147"/>
      <c r="H26" s="147"/>
      <c r="I26" s="181"/>
      <c r="J26" s="162"/>
      <c r="K26" s="117"/>
      <c r="L26" s="143" t="s">
        <v>33</v>
      </c>
      <c r="M26" s="150"/>
      <c r="N26" s="107"/>
      <c r="O26" s="112"/>
      <c r="P26" s="107"/>
      <c r="Q26" s="112"/>
      <c r="R26" s="114"/>
      <c r="S26" s="115"/>
      <c r="V26" s="62" t="str">
        <f>F$45&amp;" "&amp;E$45</f>
        <v>Владислав Кебец</v>
      </c>
    </row>
    <row r="27" spans="1:22" s="53" customFormat="1" ht="12" customHeight="1">
      <c r="A27" s="56">
        <v>11</v>
      </c>
      <c r="B27" s="143"/>
      <c r="C27" s="143">
        <v>70</v>
      </c>
      <c r="D27" s="164"/>
      <c r="E27" s="143" t="s">
        <v>105</v>
      </c>
      <c r="F27" s="146" t="s">
        <v>106</v>
      </c>
      <c r="G27" s="146"/>
      <c r="H27" s="146"/>
      <c r="I27" s="173"/>
      <c r="J27" s="151"/>
      <c r="K27" s="111"/>
      <c r="L27" s="166" t="s">
        <v>209</v>
      </c>
      <c r="M27" s="195"/>
      <c r="N27" s="107"/>
      <c r="O27" s="112"/>
      <c r="P27" s="107"/>
      <c r="Q27" s="112"/>
      <c r="R27" s="114"/>
      <c r="S27" s="115"/>
      <c r="V27" s="62" t="str">
        <f>F$47&amp;" "&amp;E$47</f>
        <v>Марк Меркушев</v>
      </c>
    </row>
    <row r="28" spans="1:22" s="53" customFormat="1" ht="9" customHeight="1">
      <c r="A28" s="56"/>
      <c r="B28" s="115"/>
      <c r="C28" s="171"/>
      <c r="D28" s="161"/>
      <c r="E28" s="115"/>
      <c r="F28" s="149"/>
      <c r="G28" s="147"/>
      <c r="H28" s="157"/>
      <c r="I28" s="176"/>
      <c r="J28" s="143" t="s">
        <v>111</v>
      </c>
      <c r="K28" s="116"/>
      <c r="L28" s="151"/>
      <c r="M28" s="196"/>
      <c r="N28" s="107"/>
      <c r="O28" s="112"/>
      <c r="P28" s="107"/>
      <c r="Q28" s="112"/>
      <c r="R28" s="114"/>
      <c r="S28" s="115"/>
      <c r="V28" s="62" t="str">
        <f>F$49&amp;" "&amp;E$49</f>
        <v>Илья Цыганок</v>
      </c>
    </row>
    <row r="29" spans="1:22" s="53" customFormat="1" ht="9" customHeight="1">
      <c r="A29" s="56">
        <v>12</v>
      </c>
      <c r="B29" s="143"/>
      <c r="C29" s="143">
        <v>52</v>
      </c>
      <c r="D29" s="164"/>
      <c r="E29" s="143" t="s">
        <v>111</v>
      </c>
      <c r="F29" s="146" t="s">
        <v>112</v>
      </c>
      <c r="G29" s="146"/>
      <c r="H29" s="146"/>
      <c r="I29" s="165"/>
      <c r="J29" s="151" t="s">
        <v>222</v>
      </c>
      <c r="K29" s="108"/>
      <c r="L29" s="151"/>
      <c r="M29" s="197"/>
      <c r="N29" s="107"/>
      <c r="O29" s="112"/>
      <c r="P29" s="107"/>
      <c r="Q29" s="112"/>
      <c r="R29" s="114"/>
      <c r="S29" s="115"/>
      <c r="V29" s="62" t="str">
        <f>F$51&amp;" "&amp;E$51</f>
        <v>Тарас Игнатюк</v>
      </c>
    </row>
    <row r="30" spans="1:22" s="53" customFormat="1" ht="9" customHeight="1">
      <c r="A30" s="56"/>
      <c r="B30" s="171"/>
      <c r="C30" s="171"/>
      <c r="D30" s="161">
        <v>0</v>
      </c>
      <c r="E30" s="115"/>
      <c r="F30" s="147"/>
      <c r="G30" s="147"/>
      <c r="H30" s="147"/>
      <c r="I30" s="181"/>
      <c r="J30" s="151"/>
      <c r="K30" s="108"/>
      <c r="L30" s="162"/>
      <c r="M30" s="198"/>
      <c r="N30" s="143" t="s">
        <v>33</v>
      </c>
      <c r="O30" s="120"/>
      <c r="P30" s="107"/>
      <c r="Q30" s="112"/>
      <c r="R30" s="114"/>
      <c r="S30" s="115"/>
      <c r="V30" s="62" t="str">
        <f>F$53&amp;" "&amp;E$53</f>
        <v>Федор Тимашков  </v>
      </c>
    </row>
    <row r="31" spans="1:22" s="53" customFormat="1" ht="9" customHeight="1">
      <c r="A31" s="56">
        <v>13</v>
      </c>
      <c r="B31" s="143"/>
      <c r="C31" s="143">
        <v>47</v>
      </c>
      <c r="D31" s="164"/>
      <c r="E31" s="150" t="s">
        <v>113</v>
      </c>
      <c r="F31" s="146" t="s">
        <v>40</v>
      </c>
      <c r="G31" s="146"/>
      <c r="H31" s="146"/>
      <c r="I31" s="160"/>
      <c r="J31" s="151"/>
      <c r="K31" s="108"/>
      <c r="L31" s="151"/>
      <c r="M31" s="197"/>
      <c r="N31" s="121" t="s">
        <v>210</v>
      </c>
      <c r="O31" s="113"/>
      <c r="P31" s="107"/>
      <c r="Q31" s="112"/>
      <c r="R31" s="114"/>
      <c r="S31" s="115"/>
      <c r="V31" s="62" t="str">
        <f>F$55&amp;" "&amp;E$55</f>
        <v>Марк Станишевский </v>
      </c>
    </row>
    <row r="32" spans="1:22" s="53" customFormat="1" ht="9" customHeight="1">
      <c r="A32" s="56"/>
      <c r="B32" s="171"/>
      <c r="C32" s="171"/>
      <c r="D32" s="161"/>
      <c r="E32" s="115"/>
      <c r="F32" s="149"/>
      <c r="G32" s="147"/>
      <c r="H32" s="157"/>
      <c r="I32" s="176"/>
      <c r="J32" s="150" t="s">
        <v>113</v>
      </c>
      <c r="K32" s="109"/>
      <c r="L32" s="151"/>
      <c r="M32" s="197"/>
      <c r="N32" s="107"/>
      <c r="O32" s="113"/>
      <c r="P32" s="107"/>
      <c r="Q32" s="112"/>
      <c r="R32" s="114"/>
      <c r="S32" s="115"/>
      <c r="V32" s="62" t="str">
        <f>'ю14'!F$57&amp;" "&amp;'ю14'!E$57</f>
        <v>Егор Богданович</v>
      </c>
    </row>
    <row r="33" spans="1:22" s="53" customFormat="1" ht="9" customHeight="1">
      <c r="A33" s="56">
        <v>14</v>
      </c>
      <c r="B33" s="143"/>
      <c r="C33" s="143">
        <v>39</v>
      </c>
      <c r="D33" s="164"/>
      <c r="E33" s="143" t="s">
        <v>110</v>
      </c>
      <c r="F33" s="146" t="s">
        <v>44</v>
      </c>
      <c r="G33" s="146"/>
      <c r="H33" s="146"/>
      <c r="I33" s="179"/>
      <c r="J33" s="166" t="s">
        <v>203</v>
      </c>
      <c r="K33" s="119"/>
      <c r="L33" s="151"/>
      <c r="M33" s="197"/>
      <c r="N33" s="107"/>
      <c r="O33" s="113"/>
      <c r="P33" s="107"/>
      <c r="Q33" s="112"/>
      <c r="R33" s="114"/>
      <c r="S33" s="115"/>
      <c r="V33" s="62" t="str">
        <f>F$59&amp;" "&amp;E$59</f>
        <v>Борислав Сивицкий</v>
      </c>
    </row>
    <row r="34" spans="1:22" s="53" customFormat="1" ht="9" customHeight="1">
      <c r="A34" s="56"/>
      <c r="B34" s="171"/>
      <c r="C34" s="171"/>
      <c r="D34" s="161"/>
      <c r="E34" s="115"/>
      <c r="F34" s="147"/>
      <c r="G34" s="147"/>
      <c r="H34" s="147"/>
      <c r="I34" s="181"/>
      <c r="J34" s="162"/>
      <c r="K34" s="117"/>
      <c r="L34" s="143" t="s">
        <v>39</v>
      </c>
      <c r="M34" s="199"/>
      <c r="N34" s="107"/>
      <c r="O34" s="113"/>
      <c r="P34" s="107"/>
      <c r="Q34" s="112"/>
      <c r="R34" s="114"/>
      <c r="S34" s="115"/>
      <c r="V34" s="62" t="str">
        <f>'ю14'!F$61&amp;" "&amp;'ю14'!E$61</f>
        <v>Владислав Арефьев</v>
      </c>
    </row>
    <row r="35" spans="1:22" s="53" customFormat="1" ht="9" customHeight="1">
      <c r="A35" s="56">
        <v>15</v>
      </c>
      <c r="B35" s="143"/>
      <c r="C35" s="143">
        <v>30</v>
      </c>
      <c r="D35" s="164"/>
      <c r="E35" s="143" t="s">
        <v>93</v>
      </c>
      <c r="F35" s="146" t="s">
        <v>40</v>
      </c>
      <c r="G35" s="146"/>
      <c r="H35" s="146"/>
      <c r="I35" s="173"/>
      <c r="J35" s="151"/>
      <c r="K35" s="111"/>
      <c r="L35" s="166" t="s">
        <v>236</v>
      </c>
      <c r="M35" s="166"/>
      <c r="N35" s="107"/>
      <c r="O35" s="113"/>
      <c r="P35" s="107"/>
      <c r="Q35" s="112"/>
      <c r="R35" s="114"/>
      <c r="S35" s="115"/>
      <c r="V35" s="62" t="str">
        <f>F$63&amp;" "&amp;E$63</f>
        <v>Артем Шаркота</v>
      </c>
    </row>
    <row r="36" spans="1:22" s="53" customFormat="1" ht="9" customHeight="1">
      <c r="A36" s="56"/>
      <c r="B36" s="171"/>
      <c r="C36" s="171"/>
      <c r="D36" s="161"/>
      <c r="E36" s="115"/>
      <c r="F36" s="149"/>
      <c r="G36" s="147"/>
      <c r="H36" s="157"/>
      <c r="I36" s="176"/>
      <c r="J36" s="143" t="s">
        <v>39</v>
      </c>
      <c r="K36" s="116"/>
      <c r="L36" s="151"/>
      <c r="M36" s="200"/>
      <c r="N36" s="107"/>
      <c r="O36" s="113"/>
      <c r="P36" s="107"/>
      <c r="Q36" s="112"/>
      <c r="R36" s="114"/>
      <c r="S36" s="115"/>
      <c r="V36" s="62" t="str">
        <f>'ю14'!F$65&amp;" "&amp;'ю14'!E$65</f>
        <v>Тимофей Басалыго</v>
      </c>
    </row>
    <row r="37" spans="1:22" s="53" customFormat="1" ht="9" customHeight="1">
      <c r="A37" s="44">
        <v>16</v>
      </c>
      <c r="B37" s="143"/>
      <c r="C37" s="143">
        <v>28</v>
      </c>
      <c r="D37" s="168" t="s">
        <v>175</v>
      </c>
      <c r="E37" s="143" t="s">
        <v>39</v>
      </c>
      <c r="F37" s="143" t="s">
        <v>40</v>
      </c>
      <c r="G37" s="146"/>
      <c r="H37" s="146"/>
      <c r="I37" s="165"/>
      <c r="J37" s="151" t="s">
        <v>216</v>
      </c>
      <c r="K37" s="108"/>
      <c r="L37" s="151"/>
      <c r="M37" s="151"/>
      <c r="N37" s="113"/>
      <c r="O37" s="113"/>
      <c r="P37" s="107"/>
      <c r="Q37" s="112"/>
      <c r="R37" s="114"/>
      <c r="S37" s="115"/>
      <c r="V37" s="62" t="str">
        <f>F$67&amp;" "&amp;E$67</f>
        <v>Никита Матиевич</v>
      </c>
    </row>
    <row r="38" spans="1:22" s="53" customFormat="1" ht="9" customHeight="1" thickBot="1">
      <c r="A38" s="56"/>
      <c r="B38" s="171"/>
      <c r="C38" s="171"/>
      <c r="D38" s="169"/>
      <c r="E38" s="115"/>
      <c r="F38" s="115"/>
      <c r="G38" s="147"/>
      <c r="H38" s="147"/>
      <c r="I38" s="181"/>
      <c r="J38" s="151"/>
      <c r="K38" s="108"/>
      <c r="L38" s="151"/>
      <c r="M38" s="151"/>
      <c r="N38" s="122"/>
      <c r="O38" s="123"/>
      <c r="P38" s="143" t="s">
        <v>31</v>
      </c>
      <c r="Q38" s="124"/>
      <c r="R38" s="114"/>
      <c r="S38" s="115"/>
      <c r="V38" s="85" t="str">
        <f>F$69&amp;" "&amp;E$69</f>
        <v>Евгений Богдасарьян </v>
      </c>
    </row>
    <row r="39" spans="1:19" s="53" customFormat="1" ht="9" customHeight="1">
      <c r="A39" s="44">
        <v>17</v>
      </c>
      <c r="B39" s="143"/>
      <c r="C39" s="143">
        <v>27</v>
      </c>
      <c r="D39" s="168" t="s">
        <v>175</v>
      </c>
      <c r="E39" s="143" t="s">
        <v>41</v>
      </c>
      <c r="F39" s="143" t="s">
        <v>42</v>
      </c>
      <c r="G39" s="146"/>
      <c r="H39" s="146"/>
      <c r="I39" s="173"/>
      <c r="J39" s="151"/>
      <c r="K39" s="108"/>
      <c r="L39" s="151"/>
      <c r="M39" s="151"/>
      <c r="N39" s="110"/>
      <c r="O39" s="125"/>
      <c r="P39" s="137" t="s">
        <v>256</v>
      </c>
      <c r="Q39" s="112"/>
      <c r="R39" s="114"/>
      <c r="S39" s="115"/>
    </row>
    <row r="40" spans="1:19" s="53" customFormat="1" ht="9" customHeight="1">
      <c r="A40" s="56"/>
      <c r="B40" s="171"/>
      <c r="C40" s="171"/>
      <c r="D40" s="161"/>
      <c r="E40" s="115"/>
      <c r="F40" s="151"/>
      <c r="G40" s="147"/>
      <c r="H40" s="157"/>
      <c r="I40" s="176"/>
      <c r="J40" s="143" t="s">
        <v>41</v>
      </c>
      <c r="K40" s="109"/>
      <c r="L40" s="151"/>
      <c r="M40" s="151"/>
      <c r="N40" s="107"/>
      <c r="O40" s="113"/>
      <c r="P40" s="135"/>
      <c r="Q40" s="112"/>
      <c r="R40" s="114"/>
      <c r="S40" s="115"/>
    </row>
    <row r="41" spans="1:19" s="53" customFormat="1" ht="9" customHeight="1">
      <c r="A41" s="56">
        <v>18</v>
      </c>
      <c r="B41" s="143"/>
      <c r="C41" s="143">
        <v>88</v>
      </c>
      <c r="D41" s="164"/>
      <c r="E41" s="143" t="s">
        <v>94</v>
      </c>
      <c r="F41" s="143" t="s">
        <v>62</v>
      </c>
      <c r="G41" s="146"/>
      <c r="H41" s="146"/>
      <c r="I41" s="179"/>
      <c r="J41" s="166" t="s">
        <v>223</v>
      </c>
      <c r="K41" s="119"/>
      <c r="L41" s="151"/>
      <c r="M41" s="151"/>
      <c r="N41" s="107"/>
      <c r="O41" s="113"/>
      <c r="P41" s="107"/>
      <c r="Q41" s="112"/>
      <c r="R41" s="114"/>
      <c r="S41" s="115"/>
    </row>
    <row r="42" spans="1:19" s="53" customFormat="1" ht="9" customHeight="1">
      <c r="A42" s="56"/>
      <c r="B42" s="171"/>
      <c r="C42" s="171"/>
      <c r="D42" s="161"/>
      <c r="E42" s="115"/>
      <c r="F42" s="115"/>
      <c r="G42" s="147"/>
      <c r="H42" s="147"/>
      <c r="I42" s="181"/>
      <c r="J42" s="162"/>
      <c r="K42" s="117"/>
      <c r="L42" s="143" t="s">
        <v>41</v>
      </c>
      <c r="M42" s="150"/>
      <c r="N42" s="107"/>
      <c r="O42" s="113"/>
      <c r="P42" s="107"/>
      <c r="Q42" s="112"/>
      <c r="R42" s="114"/>
      <c r="S42" s="115"/>
    </row>
    <row r="43" spans="1:19" s="53" customFormat="1" ht="9" customHeight="1">
      <c r="A43" s="56">
        <v>19</v>
      </c>
      <c r="B43" s="143"/>
      <c r="C43" s="143">
        <v>32</v>
      </c>
      <c r="D43" s="164"/>
      <c r="E43" s="143" t="s">
        <v>202</v>
      </c>
      <c r="F43" s="143" t="s">
        <v>118</v>
      </c>
      <c r="G43" s="146"/>
      <c r="H43" s="146"/>
      <c r="I43" s="173"/>
      <c r="J43" s="151"/>
      <c r="K43" s="111"/>
      <c r="L43" s="166" t="s">
        <v>235</v>
      </c>
      <c r="M43" s="195"/>
      <c r="N43" s="107"/>
      <c r="O43" s="113"/>
      <c r="P43" s="107"/>
      <c r="Q43" s="112"/>
      <c r="R43" s="114"/>
      <c r="S43" s="115"/>
    </row>
    <row r="44" spans="1:19" s="53" customFormat="1" ht="9" customHeight="1">
      <c r="A44" s="56"/>
      <c r="B44" s="115"/>
      <c r="C44" s="171"/>
      <c r="D44" s="161"/>
      <c r="E44" s="115"/>
      <c r="F44" s="152"/>
      <c r="G44" s="147"/>
      <c r="H44" s="157"/>
      <c r="I44" s="176"/>
      <c r="J44" s="150" t="s">
        <v>99</v>
      </c>
      <c r="K44" s="116"/>
      <c r="L44" s="151"/>
      <c r="M44" s="196"/>
      <c r="N44" s="107"/>
      <c r="O44" s="113"/>
      <c r="P44" s="107"/>
      <c r="Q44" s="112"/>
      <c r="R44" s="114"/>
      <c r="S44" s="115"/>
    </row>
    <row r="45" spans="1:19" s="53" customFormat="1" ht="9" customHeight="1">
      <c r="A45" s="56">
        <v>20</v>
      </c>
      <c r="B45" s="143"/>
      <c r="C45" s="143">
        <v>122</v>
      </c>
      <c r="D45" s="164"/>
      <c r="E45" s="150" t="s">
        <v>99</v>
      </c>
      <c r="F45" s="143" t="s">
        <v>68</v>
      </c>
      <c r="G45" s="146"/>
      <c r="H45" s="146"/>
      <c r="I45" s="165"/>
      <c r="J45" s="151" t="s">
        <v>207</v>
      </c>
      <c r="K45" s="108"/>
      <c r="L45" s="151"/>
      <c r="M45" s="197"/>
      <c r="N45" s="107"/>
      <c r="O45" s="113"/>
      <c r="P45" s="107"/>
      <c r="Q45" s="112"/>
      <c r="R45" s="114"/>
      <c r="S45" s="115"/>
    </row>
    <row r="46" spans="1:19" s="53" customFormat="1" ht="9" customHeight="1">
      <c r="A46" s="56"/>
      <c r="B46" s="171"/>
      <c r="C46" s="171"/>
      <c r="D46" s="161"/>
      <c r="E46" s="115"/>
      <c r="F46" s="115"/>
      <c r="G46" s="147"/>
      <c r="H46" s="147"/>
      <c r="I46" s="181"/>
      <c r="J46" s="151"/>
      <c r="K46" s="108"/>
      <c r="L46" s="162"/>
      <c r="M46" s="198"/>
      <c r="N46" s="150" t="s">
        <v>35</v>
      </c>
      <c r="O46" s="118"/>
      <c r="P46" s="107"/>
      <c r="Q46" s="112"/>
      <c r="R46" s="114"/>
      <c r="S46" s="115"/>
    </row>
    <row r="47" spans="1:19" s="53" customFormat="1" ht="9" customHeight="1">
      <c r="A47" s="56">
        <v>21</v>
      </c>
      <c r="B47" s="143"/>
      <c r="C47" s="143">
        <v>48</v>
      </c>
      <c r="D47" s="164"/>
      <c r="E47" s="143" t="s">
        <v>116</v>
      </c>
      <c r="F47" s="143" t="s">
        <v>44</v>
      </c>
      <c r="G47" s="146"/>
      <c r="H47" s="146"/>
      <c r="I47" s="160"/>
      <c r="J47" s="151"/>
      <c r="K47" s="108"/>
      <c r="L47" s="151"/>
      <c r="M47" s="197"/>
      <c r="N47" s="136" t="s">
        <v>216</v>
      </c>
      <c r="O47" s="112"/>
      <c r="P47" s="107"/>
      <c r="Q47" s="112"/>
      <c r="R47" s="114"/>
      <c r="S47" s="115"/>
    </row>
    <row r="48" spans="1:19" s="53" customFormat="1" ht="9" customHeight="1">
      <c r="A48" s="56"/>
      <c r="B48" s="171"/>
      <c r="C48" s="171"/>
      <c r="D48" s="161"/>
      <c r="E48" s="115"/>
      <c r="F48" s="152"/>
      <c r="G48" s="147"/>
      <c r="H48" s="157"/>
      <c r="I48" s="176"/>
      <c r="J48" s="143" t="s">
        <v>116</v>
      </c>
      <c r="K48" s="109"/>
      <c r="L48" s="151"/>
      <c r="M48" s="197"/>
      <c r="N48" s="107"/>
      <c r="O48" s="112"/>
      <c r="P48" s="107"/>
      <c r="Q48" s="112"/>
      <c r="R48" s="114"/>
      <c r="S48" s="115"/>
    </row>
    <row r="49" spans="1:19" s="53" customFormat="1" ht="9" customHeight="1">
      <c r="A49" s="56">
        <v>22</v>
      </c>
      <c r="B49" s="143"/>
      <c r="C49" s="143">
        <v>68</v>
      </c>
      <c r="D49" s="164"/>
      <c r="E49" s="143" t="s">
        <v>95</v>
      </c>
      <c r="F49" s="143" t="s">
        <v>96</v>
      </c>
      <c r="G49" s="146"/>
      <c r="H49" s="146"/>
      <c r="I49" s="179"/>
      <c r="J49" s="166" t="s">
        <v>224</v>
      </c>
      <c r="K49" s="119"/>
      <c r="L49" s="151"/>
      <c r="M49" s="197"/>
      <c r="N49" s="107"/>
      <c r="O49" s="112"/>
      <c r="P49" s="107"/>
      <c r="Q49" s="112"/>
      <c r="R49" s="114"/>
      <c r="S49" s="115"/>
    </row>
    <row r="50" spans="1:19" s="53" customFormat="1" ht="9" customHeight="1">
      <c r="A50" s="56"/>
      <c r="B50" s="171"/>
      <c r="C50" s="171"/>
      <c r="D50" s="161"/>
      <c r="E50" s="115"/>
      <c r="F50" s="115"/>
      <c r="G50" s="147"/>
      <c r="H50" s="147"/>
      <c r="I50" s="181"/>
      <c r="J50" s="162"/>
      <c r="K50" s="117"/>
      <c r="L50" s="150" t="s">
        <v>35</v>
      </c>
      <c r="M50" s="199"/>
      <c r="N50" s="107"/>
      <c r="O50" s="112"/>
      <c r="P50" s="107"/>
      <c r="Q50" s="112"/>
      <c r="R50" s="114"/>
      <c r="S50" s="115"/>
    </row>
    <row r="51" spans="1:19" s="53" customFormat="1" ht="9" customHeight="1">
      <c r="A51" s="56">
        <v>23</v>
      </c>
      <c r="B51" s="143"/>
      <c r="C51" s="143">
        <v>33</v>
      </c>
      <c r="D51" s="164"/>
      <c r="E51" s="143" t="s">
        <v>103</v>
      </c>
      <c r="F51" s="143" t="s">
        <v>104</v>
      </c>
      <c r="G51" s="146"/>
      <c r="H51" s="146"/>
      <c r="I51" s="173"/>
      <c r="J51" s="151"/>
      <c r="K51" s="111"/>
      <c r="L51" s="166" t="s">
        <v>237</v>
      </c>
      <c r="M51" s="166"/>
      <c r="N51" s="107"/>
      <c r="O51" s="112"/>
      <c r="P51" s="107"/>
      <c r="Q51" s="112"/>
      <c r="R51" s="114"/>
      <c r="S51" s="115"/>
    </row>
    <row r="52" spans="1:19" s="53" customFormat="1" ht="9" customHeight="1">
      <c r="A52" s="56"/>
      <c r="B52" s="171"/>
      <c r="C52" s="171"/>
      <c r="D52" s="161"/>
      <c r="E52" s="115"/>
      <c r="F52" s="152"/>
      <c r="G52" s="147"/>
      <c r="H52" s="157"/>
      <c r="I52" s="176"/>
      <c r="J52" s="150" t="s">
        <v>35</v>
      </c>
      <c r="K52" s="116"/>
      <c r="L52" s="151"/>
      <c r="M52" s="200"/>
      <c r="N52" s="107"/>
      <c r="O52" s="112"/>
      <c r="P52" s="107"/>
      <c r="Q52" s="112"/>
      <c r="R52" s="114"/>
      <c r="S52" s="115"/>
    </row>
    <row r="53" spans="1:19" s="53" customFormat="1" ht="9" customHeight="1">
      <c r="A53" s="44">
        <v>24</v>
      </c>
      <c r="B53" s="143"/>
      <c r="C53" s="143">
        <f>IF($D53="","",VLOOKUP($D53,'[1]Si Main Draw Prep'!$A$7:$K$38,11))</f>
        <v>5</v>
      </c>
      <c r="D53" s="159">
        <v>4</v>
      </c>
      <c r="E53" s="150" t="s">
        <v>35</v>
      </c>
      <c r="F53" s="143" t="s">
        <v>36</v>
      </c>
      <c r="G53" s="146"/>
      <c r="H53" s="146"/>
      <c r="I53" s="165"/>
      <c r="J53" s="151" t="s">
        <v>217</v>
      </c>
      <c r="K53" s="108"/>
      <c r="L53" s="151"/>
      <c r="M53" s="151"/>
      <c r="N53" s="107"/>
      <c r="O53" s="112"/>
      <c r="P53" s="107"/>
      <c r="Q53" s="112"/>
      <c r="R53" s="114"/>
      <c r="S53" s="115"/>
    </row>
    <row r="54" spans="1:19" s="53" customFormat="1" ht="9" customHeight="1">
      <c r="A54" s="56"/>
      <c r="B54" s="171"/>
      <c r="C54" s="171"/>
      <c r="D54" s="169"/>
      <c r="E54" s="115"/>
      <c r="F54" s="115"/>
      <c r="G54" s="147"/>
      <c r="H54" s="147"/>
      <c r="I54" s="181"/>
      <c r="J54" s="151"/>
      <c r="K54" s="108"/>
      <c r="L54" s="151"/>
      <c r="M54" s="151"/>
      <c r="N54" s="110"/>
      <c r="O54" s="117"/>
      <c r="P54" s="143" t="s">
        <v>31</v>
      </c>
      <c r="Q54" s="120"/>
      <c r="R54" s="114"/>
      <c r="S54" s="115"/>
    </row>
    <row r="55" spans="1:19" s="53" customFormat="1" ht="9" customHeight="1">
      <c r="A55" s="44">
        <v>25</v>
      </c>
      <c r="B55" s="143"/>
      <c r="C55" s="143" t="e">
        <f>IF($D55="","",VLOOKUP($D55,'[1]Si Main Draw Prep'!$A$7:$K$38,11))</f>
        <v>#N/A</v>
      </c>
      <c r="D55" s="168" t="s">
        <v>175</v>
      </c>
      <c r="E55" s="143" t="s">
        <v>43</v>
      </c>
      <c r="F55" s="143" t="s">
        <v>44</v>
      </c>
      <c r="G55" s="146"/>
      <c r="H55" s="146"/>
      <c r="I55" s="173"/>
      <c r="J55" s="151"/>
      <c r="K55" s="108"/>
      <c r="L55" s="151"/>
      <c r="M55" s="151"/>
      <c r="N55" s="107"/>
      <c r="O55" s="112"/>
      <c r="P55" s="137" t="s">
        <v>208</v>
      </c>
      <c r="Q55" s="113"/>
      <c r="R55" s="114"/>
      <c r="S55" s="115"/>
    </row>
    <row r="56" spans="1:19" s="53" customFormat="1" ht="9" customHeight="1">
      <c r="A56" s="56"/>
      <c r="B56" s="171"/>
      <c r="C56" s="171"/>
      <c r="D56" s="161"/>
      <c r="E56" s="142"/>
      <c r="F56" s="153"/>
      <c r="G56" s="147"/>
      <c r="H56" s="157"/>
      <c r="I56" s="176"/>
      <c r="J56" s="143" t="s">
        <v>43</v>
      </c>
      <c r="K56" s="109"/>
      <c r="L56" s="151"/>
      <c r="M56" s="151"/>
      <c r="N56" s="107"/>
      <c r="O56" s="112"/>
      <c r="P56" s="135"/>
      <c r="Q56" s="113"/>
      <c r="R56" s="114"/>
      <c r="S56" s="115"/>
    </row>
    <row r="57" spans="1:19" s="53" customFormat="1" ht="9" customHeight="1">
      <c r="A57" s="56">
        <v>26</v>
      </c>
      <c r="B57" s="143"/>
      <c r="C57" s="143"/>
      <c r="D57" s="164"/>
      <c r="E57" s="143" t="s">
        <v>121</v>
      </c>
      <c r="F57" s="143" t="s">
        <v>47</v>
      </c>
      <c r="G57" s="146"/>
      <c r="H57" s="146"/>
      <c r="I57" s="179"/>
      <c r="J57" s="166" t="s">
        <v>218</v>
      </c>
      <c r="K57" s="119"/>
      <c r="L57" s="151"/>
      <c r="M57" s="151"/>
      <c r="N57" s="107"/>
      <c r="O57" s="112"/>
      <c r="P57" s="107"/>
      <c r="Q57" s="113"/>
      <c r="R57" s="114"/>
      <c r="S57" s="115"/>
    </row>
    <row r="58" spans="1:19" s="53" customFormat="1" ht="9" customHeight="1">
      <c r="A58" s="56"/>
      <c r="B58" s="171"/>
      <c r="C58" s="171"/>
      <c r="D58" s="161"/>
      <c r="E58" s="115"/>
      <c r="F58" s="147"/>
      <c r="G58" s="147"/>
      <c r="H58" s="147"/>
      <c r="I58" s="181"/>
      <c r="J58" s="162"/>
      <c r="K58" s="117"/>
      <c r="L58" s="192" t="s">
        <v>114</v>
      </c>
      <c r="M58" s="150"/>
      <c r="N58" s="107"/>
      <c r="O58" s="112"/>
      <c r="P58" s="107"/>
      <c r="Q58" s="113"/>
      <c r="R58" s="114"/>
      <c r="S58" s="115"/>
    </row>
    <row r="59" spans="1:19" s="53" customFormat="1" ht="9" customHeight="1">
      <c r="A59" s="56">
        <v>27</v>
      </c>
      <c r="B59" s="143"/>
      <c r="C59" s="143">
        <v>43</v>
      </c>
      <c r="D59" s="164"/>
      <c r="E59" s="143" t="s">
        <v>114</v>
      </c>
      <c r="F59" s="146" t="s">
        <v>115</v>
      </c>
      <c r="G59" s="146"/>
      <c r="H59" s="146"/>
      <c r="I59" s="173"/>
      <c r="J59" s="151"/>
      <c r="K59" s="111"/>
      <c r="L59" s="166" t="s">
        <v>239</v>
      </c>
      <c r="M59" s="195"/>
      <c r="N59" s="107"/>
      <c r="O59" s="112"/>
      <c r="P59" s="107"/>
      <c r="Q59" s="113"/>
      <c r="R59" s="114"/>
      <c r="S59" s="115"/>
    </row>
    <row r="60" spans="1:19" s="53" customFormat="1" ht="9" customHeight="1">
      <c r="A60" s="56"/>
      <c r="B60" s="115"/>
      <c r="C60" s="171"/>
      <c r="D60" s="161"/>
      <c r="E60" s="142"/>
      <c r="F60" s="154"/>
      <c r="G60" s="155"/>
      <c r="H60" s="157"/>
      <c r="I60" s="176"/>
      <c r="J60" s="192" t="s">
        <v>114</v>
      </c>
      <c r="K60" s="116"/>
      <c r="L60" s="151"/>
      <c r="M60" s="196"/>
      <c r="N60" s="107"/>
      <c r="O60" s="112"/>
      <c r="P60" s="107"/>
      <c r="Q60" s="113"/>
      <c r="R60" s="114"/>
      <c r="S60" s="115"/>
    </row>
    <row r="61" spans="1:19" s="53" customFormat="1" ht="9" customHeight="1">
      <c r="A61" s="56">
        <v>28</v>
      </c>
      <c r="B61" s="143"/>
      <c r="C61" s="143"/>
      <c r="D61" s="164"/>
      <c r="E61" s="143" t="s">
        <v>101</v>
      </c>
      <c r="F61" s="143" t="s">
        <v>98</v>
      </c>
      <c r="G61" s="146"/>
      <c r="H61" s="146"/>
      <c r="I61" s="160"/>
      <c r="J61" s="131" t="s">
        <v>238</v>
      </c>
      <c r="K61" s="108"/>
      <c r="L61" s="151"/>
      <c r="M61" s="197"/>
      <c r="N61" s="107"/>
      <c r="O61" s="112"/>
      <c r="P61" s="107"/>
      <c r="Q61" s="113"/>
      <c r="R61" s="114"/>
      <c r="S61" s="115"/>
    </row>
    <row r="62" spans="1:19" s="53" customFormat="1" ht="9" customHeight="1">
      <c r="A62" s="56"/>
      <c r="B62" s="171"/>
      <c r="C62" s="171"/>
      <c r="D62" s="161"/>
      <c r="E62" s="115"/>
      <c r="F62" s="147"/>
      <c r="G62" s="147"/>
      <c r="H62" s="147"/>
      <c r="I62" s="181"/>
      <c r="J62" s="151"/>
      <c r="K62" s="108"/>
      <c r="L62" s="162"/>
      <c r="M62" s="198"/>
      <c r="N62" s="143" t="s">
        <v>31</v>
      </c>
      <c r="O62" s="120"/>
      <c r="P62" s="107"/>
      <c r="Q62" s="113"/>
      <c r="R62" s="114"/>
      <c r="S62" s="115"/>
    </row>
    <row r="63" spans="1:19" s="53" customFormat="1" ht="9" customHeight="1">
      <c r="A63" s="56">
        <v>29</v>
      </c>
      <c r="B63" s="143"/>
      <c r="C63" s="143"/>
      <c r="D63" s="164" t="s">
        <v>18</v>
      </c>
      <c r="E63" s="150" t="s">
        <v>102</v>
      </c>
      <c r="F63" s="143" t="s">
        <v>47</v>
      </c>
      <c r="G63" s="146"/>
      <c r="H63" s="146"/>
      <c r="I63" s="160"/>
      <c r="J63" s="151"/>
      <c r="K63" s="108"/>
      <c r="L63" s="151"/>
      <c r="M63" s="197"/>
      <c r="N63" s="138" t="s">
        <v>207</v>
      </c>
      <c r="O63" s="113"/>
      <c r="P63" s="107"/>
      <c r="Q63" s="113"/>
      <c r="R63" s="114"/>
      <c r="S63" s="115"/>
    </row>
    <row r="64" spans="1:19" s="53" customFormat="1" ht="9" customHeight="1">
      <c r="A64" s="56"/>
      <c r="B64" s="171"/>
      <c r="C64" s="171"/>
      <c r="D64" s="161"/>
      <c r="E64" s="142"/>
      <c r="F64" s="156"/>
      <c r="G64" s="142"/>
      <c r="H64" s="157"/>
      <c r="I64" s="176"/>
      <c r="J64" s="143" t="s">
        <v>97</v>
      </c>
      <c r="K64" s="109"/>
      <c r="L64" s="151"/>
      <c r="M64" s="197"/>
      <c r="N64" s="107"/>
      <c r="O64" s="113"/>
      <c r="P64" s="107"/>
      <c r="Q64" s="113"/>
      <c r="R64" s="114"/>
      <c r="S64" s="115"/>
    </row>
    <row r="65" spans="1:19" s="53" customFormat="1" ht="9" customHeight="1">
      <c r="A65" s="56">
        <v>30</v>
      </c>
      <c r="B65" s="143"/>
      <c r="C65" s="143">
        <v>50</v>
      </c>
      <c r="D65" s="164"/>
      <c r="E65" s="143" t="s">
        <v>97</v>
      </c>
      <c r="F65" s="143" t="s">
        <v>98</v>
      </c>
      <c r="G65" s="143"/>
      <c r="H65" s="146"/>
      <c r="I65" s="179"/>
      <c r="J65" s="166" t="s">
        <v>220</v>
      </c>
      <c r="K65" s="119"/>
      <c r="L65" s="151"/>
      <c r="M65" s="197"/>
      <c r="N65" s="107"/>
      <c r="O65" s="113"/>
      <c r="P65" s="107"/>
      <c r="Q65" s="113"/>
      <c r="R65" s="114"/>
      <c r="S65" s="115"/>
    </row>
    <row r="66" spans="1:19" s="53" customFormat="1" ht="9" customHeight="1">
      <c r="A66" s="56"/>
      <c r="B66" s="171"/>
      <c r="C66" s="171"/>
      <c r="D66" s="161"/>
      <c r="E66" s="115"/>
      <c r="F66" s="147"/>
      <c r="G66" s="147"/>
      <c r="H66" s="147"/>
      <c r="I66" s="181"/>
      <c r="J66" s="162"/>
      <c r="K66" s="117"/>
      <c r="L66" s="143" t="s">
        <v>31</v>
      </c>
      <c r="M66" s="199"/>
      <c r="N66" s="126"/>
      <c r="O66" s="127"/>
      <c r="P66" s="128"/>
      <c r="Q66" s="115"/>
      <c r="R66" s="115"/>
      <c r="S66" s="115"/>
    </row>
    <row r="67" spans="1:19" s="53" customFormat="1" ht="9" customHeight="1">
      <c r="A67" s="56">
        <v>31</v>
      </c>
      <c r="B67" s="143"/>
      <c r="C67" s="143">
        <v>34</v>
      </c>
      <c r="D67" s="164"/>
      <c r="E67" s="143" t="s">
        <v>107</v>
      </c>
      <c r="F67" s="146" t="s">
        <v>42</v>
      </c>
      <c r="G67" s="146"/>
      <c r="H67" s="146"/>
      <c r="I67" s="173"/>
      <c r="J67" s="151"/>
      <c r="K67" s="111"/>
      <c r="L67" s="201" t="s">
        <v>240</v>
      </c>
      <c r="M67" s="166"/>
      <c r="N67" s="126"/>
      <c r="O67" s="129"/>
      <c r="P67" s="128"/>
      <c r="Q67" s="115"/>
      <c r="R67" s="115"/>
      <c r="S67" s="115"/>
    </row>
    <row r="68" spans="1:19" s="53" customFormat="1" ht="9" customHeight="1">
      <c r="A68" s="56"/>
      <c r="B68" s="171"/>
      <c r="C68" s="171"/>
      <c r="D68" s="161"/>
      <c r="E68" s="115"/>
      <c r="F68" s="149"/>
      <c r="G68" s="147"/>
      <c r="H68" s="157"/>
      <c r="I68" s="176"/>
      <c r="J68" s="143" t="s">
        <v>31</v>
      </c>
      <c r="K68" s="116"/>
      <c r="L68" s="151"/>
      <c r="M68" s="200"/>
      <c r="Q68" s="130"/>
      <c r="R68" s="131"/>
      <c r="S68" s="131"/>
    </row>
    <row r="69" spans="1:21" s="53" customFormat="1" ht="10.5" customHeight="1">
      <c r="A69" s="44">
        <v>32</v>
      </c>
      <c r="B69" s="143"/>
      <c r="C69" s="143">
        <f>IF($D69="","",VLOOKUP($D69,'[1]Si Main Draw Prep'!$A$7:$K$38,11))</f>
        <v>3</v>
      </c>
      <c r="D69" s="182">
        <v>2</v>
      </c>
      <c r="E69" s="143" t="s">
        <v>31</v>
      </c>
      <c r="F69" s="146" t="s">
        <v>32</v>
      </c>
      <c r="G69" s="146"/>
      <c r="H69" s="146"/>
      <c r="I69" s="165"/>
      <c r="J69" s="151" t="s">
        <v>207</v>
      </c>
      <c r="K69" s="108"/>
      <c r="L69" s="151"/>
      <c r="M69" s="151"/>
      <c r="Q69" s="130"/>
      <c r="R69" s="131"/>
      <c r="S69" s="131"/>
      <c r="U69" s="53" t="s">
        <v>13</v>
      </c>
    </row>
    <row r="70" spans="2:17" ht="12.75" customHeight="1">
      <c r="B70" s="183"/>
      <c r="C70" s="183"/>
      <c r="D70" s="184"/>
      <c r="E70" s="183"/>
      <c r="F70" s="183"/>
      <c r="G70" s="183"/>
      <c r="H70" s="183"/>
      <c r="I70" s="185"/>
      <c r="J70" s="183"/>
      <c r="L70" s="133"/>
      <c r="M70" s="99"/>
      <c r="N70" s="143" t="s">
        <v>33</v>
      </c>
      <c r="O70" s="130"/>
      <c r="P70" s="130"/>
      <c r="Q70"/>
    </row>
    <row r="71" spans="12:17" ht="15.75" customHeight="1">
      <c r="L71" s="133"/>
      <c r="M71" s="99"/>
      <c r="N71" s="96"/>
      <c r="O71" s="199" t="s">
        <v>35</v>
      </c>
      <c r="P71" s="109"/>
      <c r="Q71"/>
    </row>
    <row r="72" spans="8:17" ht="15.75" customHeight="1">
      <c r="H72" s="99"/>
      <c r="J72" s="99"/>
      <c r="L72" s="99"/>
      <c r="M72" s="134"/>
      <c r="N72" s="199" t="s">
        <v>35</v>
      </c>
      <c r="O72" s="210" t="s">
        <v>241</v>
      </c>
      <c r="P72" s="87"/>
      <c r="Q72"/>
    </row>
    <row r="73" spans="12:18" ht="12.75">
      <c r="L73" s="134"/>
      <c r="M73" s="99"/>
      <c r="N73" s="133"/>
      <c r="O73" s="99"/>
      <c r="P73" s="132"/>
      <c r="Q73" s="99"/>
      <c r="R73" s="99"/>
    </row>
    <row r="74" spans="12:18" ht="12.75">
      <c r="L74" s="132"/>
      <c r="M74" s="99"/>
      <c r="N74" s="133"/>
      <c r="O74" s="99"/>
      <c r="P74" s="132"/>
      <c r="Q74" s="99"/>
      <c r="R74" s="99"/>
    </row>
    <row r="75" spans="5:15" ht="15.75">
      <c r="E75" s="101" t="s">
        <v>15</v>
      </c>
      <c r="F75" s="101"/>
      <c r="G75" s="101"/>
      <c r="H75" s="101"/>
      <c r="I75" s="102"/>
      <c r="J75" s="212" t="s">
        <v>25</v>
      </c>
      <c r="K75" s="212"/>
      <c r="L75" s="212"/>
      <c r="M75" s="212"/>
      <c r="N75" s="212"/>
      <c r="O75" s="212"/>
    </row>
    <row r="76" spans="4:12" ht="15.75">
      <c r="D76" s="100"/>
      <c r="E76" s="101"/>
      <c r="F76" s="101"/>
      <c r="G76" s="101"/>
      <c r="H76" s="101"/>
      <c r="I76" s="102"/>
      <c r="J76" s="101"/>
      <c r="K76" s="102"/>
      <c r="L76" s="101"/>
    </row>
    <row r="77" spans="4:12" ht="15.75">
      <c r="D77" s="100"/>
      <c r="E77" s="101"/>
      <c r="F77" s="101"/>
      <c r="G77" s="101"/>
      <c r="H77" s="101"/>
      <c r="I77" s="102"/>
      <c r="J77" s="101"/>
      <c r="K77" s="102"/>
      <c r="L77" s="101"/>
    </row>
    <row r="78" spans="4:12" ht="15.75">
      <c r="D78" s="100"/>
      <c r="E78" s="101" t="s">
        <v>14</v>
      </c>
      <c r="F78" s="101"/>
      <c r="G78" s="101"/>
      <c r="H78" s="101"/>
      <c r="I78" s="102"/>
      <c r="J78" t="s">
        <v>16</v>
      </c>
      <c r="K78" s="101"/>
      <c r="L78" s="101" t="s">
        <v>26</v>
      </c>
    </row>
    <row r="79" ht="15.75">
      <c r="D79" s="100"/>
    </row>
  </sheetData>
  <sheetProtection/>
  <mergeCells count="5">
    <mergeCell ref="J75:O75"/>
    <mergeCell ref="G2:P2"/>
    <mergeCell ref="A4:C4"/>
    <mergeCell ref="J3:L3"/>
    <mergeCell ref="P4:Q4"/>
  </mergeCells>
  <conditionalFormatting sqref="H69 H7 F53 H9 F69 H11 F11 H13 F13 H15 F15 H17 H19 F19 H21 F21 H23 F23 H25 F25 H27 F27 H29 F29 H31 F31 H33 F33 H35 F35 H37 F37 H39 F39 H41 F41 H43 F43 H45 F45 H47 F47 H49 F49 H51 F7 H53 F51 H55 F55 H57 H59 F59 H61 H63 F63 H65 H67 F67 F9">
    <cfRule type="expression" priority="1" dxfId="4" stopIfTrue="1">
      <formula>AND($D7&lt;9,$C7&gt;0)</formula>
    </cfRule>
  </conditionalFormatting>
  <conditionalFormatting sqref="J10 J58 H12 H16 H20 H24 H28 H32 H36 H40 H44 H48 H52 H56 H60 H64 L14 N22 L30 N39 L46 N54 J66 H68 J18 J26 J34 J42 J50 L62 H8">
    <cfRule type="expression" priority="2" dxfId="28" stopIfTrue="1">
      <formula>AND($N$1="CU",H8="Umpire")</formula>
    </cfRule>
    <cfRule type="expression" priority="3" dxfId="27" stopIfTrue="1">
      <formula>AND($N$1="CU",H8&lt;&gt;"Umpire",I8&lt;&gt;"")</formula>
    </cfRule>
    <cfRule type="expression" priority="4" dxfId="26" stopIfTrue="1">
      <formula>AND($N$1="CU",H8&lt;&gt;"Umpire")</formula>
    </cfRule>
  </conditionalFormatting>
  <conditionalFormatting sqref="E69 E7 E11 J8 L58 E19 E21 B7 E25 E27 E29 E9 E33 E35 E37 E41 E43 E47 E49 E51 E67 E55 E59 L66 N62 P54 J12 L10 L18 J56 L34 J48 J28 J20 J36 J60:J61 J68 N14 P22 P38">
    <cfRule type="cellIs" priority="5" dxfId="5" operator="equal" stopIfTrue="1">
      <formula>"Bye"</formula>
    </cfRule>
    <cfRule type="expression" priority="6" dxfId="4" stopIfTrue="1">
      <formula>AND($D7&lt;9,$C7&gt;0)</formula>
    </cfRule>
  </conditionalFormatting>
  <conditionalFormatting sqref="J52 E15 E31 N46 J44 L50 N72:O72 J16 E53 E63 E45 J32 O71:P71">
    <cfRule type="expression" priority="7" dxfId="4" stopIfTrue="1">
      <formula>D15="as"</formula>
    </cfRule>
    <cfRule type="expression" priority="8" dxfId="4" stopIfTrue="1">
      <formula>D15="bs"</formula>
    </cfRule>
  </conditionalFormatting>
  <conditionalFormatting sqref="D7 D9 D11 D15 D19 D69 D25 D27 D29 D31 D33 D35 D67 D41 D43 D45 D47 D49 D51 D53 D63 D59">
    <cfRule type="expression" priority="11" dxfId="3" stopIfTrue="1">
      <formula>AND($D7&gt;0,$D7&lt;9,$C7&gt;0)</formula>
    </cfRule>
    <cfRule type="expression" priority="12" dxfId="2" stopIfTrue="1">
      <formula>$D7&gt;0</formula>
    </cfRule>
    <cfRule type="expression" priority="13" dxfId="1" stopIfTrue="1">
      <formula>$E7="Bye"</formula>
    </cfRule>
  </conditionalFormatting>
  <conditionalFormatting sqref="E39 J40 L42">
    <cfRule type="cellIs" priority="27" dxfId="5" operator="equal" stopIfTrue="1">
      <formula>"Bye"</formula>
    </cfRule>
    <cfRule type="expression" priority="28" dxfId="4" stopIfTrue="1">
      <formula>AND($D23&lt;9,$C23&gt;0)</formula>
    </cfRule>
  </conditionalFormatting>
  <conditionalFormatting sqref="D23">
    <cfRule type="expression" priority="29" dxfId="3" stopIfTrue="1">
      <formula>AND($D23&gt;0,$D23&lt;9,$C23&gt;0)</formula>
    </cfRule>
    <cfRule type="expression" priority="30" dxfId="2" stopIfTrue="1">
      <formula>$D23&gt;0</formula>
    </cfRule>
    <cfRule type="expression" priority="31" dxfId="1" stopIfTrue="1">
      <formula>$E39="Bye"</formula>
    </cfRule>
  </conditionalFormatting>
  <conditionalFormatting sqref="D65 D13 D17 D57 D61">
    <cfRule type="expression" priority="32" dxfId="3" stopIfTrue="1">
      <formula>AND($D13&gt;0,$D13&lt;9,$C13&gt;0)</formula>
    </cfRule>
    <cfRule type="expression" priority="33" dxfId="2" stopIfTrue="1">
      <formula>$D13&gt;0</formula>
    </cfRule>
    <cfRule type="expression" priority="34" dxfId="1" stopIfTrue="1">
      <formula>#REF!="Bye"</formula>
    </cfRule>
  </conditionalFormatting>
  <conditionalFormatting sqref="E13">
    <cfRule type="expression" priority="35" dxfId="4" stopIfTrue="1">
      <formula>I12="as"</formula>
    </cfRule>
    <cfRule type="expression" priority="36" dxfId="4" stopIfTrue="1">
      <formula>I12="bs"</formula>
    </cfRule>
  </conditionalFormatting>
  <conditionalFormatting sqref="B51 B9 B11 B13 B15 B17 B19 B21 B23 B69 B27 B29 B31 B33 B25 B37 B39 B35 B43 B45 B47 B49 B41 B53 B55 B57 B59 B61 B63 B65 B67 D21 D37 D39 D55">
    <cfRule type="cellIs" priority="14" dxfId="7" operator="equal" stopIfTrue="1">
      <formula>"DA"</formula>
    </cfRule>
  </conditionalFormatting>
  <conditionalFormatting sqref="I8 I12 I16 I20 I24 I28 I32 I36 I40 I44 I48 I52 I56 I60 I64 I68 K66 K58 K50 K42 K34 K26 K18 K10 M14 M30 M46 M62 O54 O39 O22">
    <cfRule type="expression" priority="15" dxfId="0" stopIfTrue="1">
      <formula>$N$1="CU"</formula>
    </cfRule>
  </conditionalFormatting>
  <dataValidations count="1">
    <dataValidation type="list" allowBlank="1" showInputMessage="1" sqref="H8 J10 L14 J18 N22 J26 L30 J34 N39 J42 L46 J50 N54 L62 J58 J66 H68 H64 H60 H56 H52 H48 H44 H40 H36 H32 H28 H24 H20 H16 H12">
      <formula1>$T$7:$T$18</formula1>
    </dataValidation>
  </dataValidations>
  <printOptions horizontalCentered="1"/>
  <pageMargins left="0.35" right="0.35" top="0.39" bottom="0.39" header="0" footer="0"/>
  <pageSetup fitToHeight="1" fitToWidth="1" horizontalDpi="360" verticalDpi="360" orientation="portrait" paperSize="9" scale="76" r:id="rId3"/>
  <legacyDrawing r:id="rId2"/>
</worksheet>
</file>

<file path=xl/worksheets/sheet3.xml><?xml version="1.0" encoding="utf-8"?>
<worksheet xmlns="http://schemas.openxmlformats.org/spreadsheetml/2006/main" xmlns:r="http://schemas.openxmlformats.org/officeDocument/2006/relationships">
  <sheetPr codeName="Sheet19">
    <pageSetUpPr fitToPage="1"/>
  </sheetPr>
  <dimension ref="A1:V79"/>
  <sheetViews>
    <sheetView showGridLines="0" showZeros="0" view="pageBreakPreview" zoomScaleSheetLayoutView="100" zoomScalePageLayoutView="0" workbookViewId="0" topLeftCell="A16">
      <selection activeCell="P17" sqref="P17"/>
    </sheetView>
  </sheetViews>
  <sheetFormatPr defaultColWidth="9.140625" defaultRowHeight="12.75"/>
  <cols>
    <col min="1" max="1" width="3.00390625" style="0" customWidth="1"/>
    <col min="2" max="2" width="4.7109375" style="0" customWidth="1"/>
    <col min="3" max="3" width="4.421875" style="0" hidden="1" customWidth="1"/>
    <col min="4" max="4" width="4.57421875" style="93" customWidth="1"/>
    <col min="5" max="5" width="17.7109375" style="0" customWidth="1"/>
    <col min="6" max="6" width="5.00390625" style="0" customWidth="1"/>
    <col min="7" max="7" width="7.00390625" style="0" customWidth="1"/>
    <col min="8" max="8" width="5.8515625" style="0" customWidth="1"/>
    <col min="9" max="9" width="4.28125" style="94" customWidth="1"/>
    <col min="10" max="10" width="14.57421875" style="0" customWidth="1"/>
    <col min="11" max="11" width="3.7109375" style="94" customWidth="1"/>
    <col min="12" max="12" width="11.7109375" style="0" customWidth="1"/>
    <col min="13" max="13" width="3.140625" style="95" customWidth="1"/>
    <col min="14" max="14" width="10.7109375" style="0" customWidth="1"/>
    <col min="15" max="15" width="1.7109375" style="94" customWidth="1"/>
    <col min="16" max="16" width="10.7109375" style="0" customWidth="1"/>
    <col min="17" max="17" width="1.7109375" style="95"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9" customFormat="1" ht="21" customHeight="1">
      <c r="A1" s="1" t="e">
        <f>'[1]Week SetUp'!$A$6</f>
        <v>#REF!</v>
      </c>
      <c r="B1" s="2"/>
      <c r="C1" s="3"/>
      <c r="D1" s="4"/>
      <c r="E1" s="140" t="s">
        <v>27</v>
      </c>
      <c r="F1" s="3"/>
      <c r="G1" s="139" t="s">
        <v>24</v>
      </c>
      <c r="H1" s="3"/>
      <c r="I1" s="5"/>
      <c r="J1" s="6"/>
      <c r="K1" s="5"/>
      <c r="L1" s="6"/>
      <c r="M1" s="5"/>
      <c r="N1" s="7" t="s">
        <v>0</v>
      </c>
      <c r="O1" s="5"/>
      <c r="P1" s="8"/>
      <c r="Q1" s="5"/>
      <c r="T1" s="10"/>
      <c r="U1" s="10"/>
      <c r="V1" s="10"/>
    </row>
    <row r="2" spans="1:17" s="18" customFormat="1" ht="13.5" customHeight="1">
      <c r="A2" s="11">
        <f>'[1]Week SetUp'!$A$8</f>
        <v>0</v>
      </c>
      <c r="B2" s="12"/>
      <c r="C2" s="13"/>
      <c r="D2" s="14"/>
      <c r="E2" s="15"/>
      <c r="F2" s="16"/>
      <c r="G2" s="213" t="s">
        <v>21</v>
      </c>
      <c r="H2" s="213"/>
      <c r="I2" s="213"/>
      <c r="J2" s="213"/>
      <c r="K2" s="213"/>
      <c r="L2" s="213"/>
      <c r="M2" s="213"/>
      <c r="N2" s="213"/>
      <c r="O2" s="213"/>
      <c r="P2" s="213"/>
      <c r="Q2" s="17"/>
    </row>
    <row r="3" spans="1:17" s="22" customFormat="1" ht="11.25" customHeight="1">
      <c r="A3" s="19"/>
      <c r="B3" s="19"/>
      <c r="C3" s="19"/>
      <c r="D3" s="19"/>
      <c r="E3" s="19"/>
      <c r="F3" s="19" t="s">
        <v>1</v>
      </c>
      <c r="G3" s="19"/>
      <c r="H3" s="19"/>
      <c r="I3" s="20"/>
      <c r="J3" s="216" t="s">
        <v>28</v>
      </c>
      <c r="K3" s="216"/>
      <c r="L3" s="216"/>
      <c r="M3" s="20"/>
      <c r="N3" s="19"/>
      <c r="O3" s="20"/>
      <c r="P3" s="19"/>
      <c r="Q3" s="21" t="s">
        <v>2</v>
      </c>
    </row>
    <row r="4" spans="1:17" s="28" customFormat="1" ht="11.25" customHeight="1" thickBot="1">
      <c r="A4" s="214"/>
      <c r="B4" s="214"/>
      <c r="C4" s="214"/>
      <c r="D4" s="23"/>
      <c r="E4" s="24"/>
      <c r="F4" s="24"/>
      <c r="G4" s="25"/>
      <c r="H4" s="24"/>
      <c r="I4" s="26"/>
      <c r="J4" s="104"/>
      <c r="K4" s="26"/>
      <c r="L4" s="105" t="str">
        <f>'[1]Week SetUp'!$C$12</f>
        <v> </v>
      </c>
      <c r="M4" s="27"/>
      <c r="N4" s="24"/>
      <c r="O4" s="26"/>
      <c r="P4" s="217"/>
      <c r="Q4" s="217"/>
    </row>
    <row r="5" spans="1:17" s="22" customFormat="1" ht="9.75">
      <c r="A5" s="29"/>
      <c r="B5" s="30" t="s">
        <v>3</v>
      </c>
      <c r="C5" s="31" t="s">
        <v>4</v>
      </c>
      <c r="D5" s="32" t="s">
        <v>5</v>
      </c>
      <c r="E5" s="33" t="s">
        <v>6</v>
      </c>
      <c r="F5" s="33" t="s">
        <v>7</v>
      </c>
      <c r="G5" s="33"/>
      <c r="H5" s="33" t="s">
        <v>8</v>
      </c>
      <c r="I5" s="33"/>
      <c r="J5" s="30" t="s">
        <v>9</v>
      </c>
      <c r="K5" s="34"/>
      <c r="L5" s="30" t="s">
        <v>10</v>
      </c>
      <c r="M5" s="34"/>
      <c r="N5" s="30" t="s">
        <v>11</v>
      </c>
      <c r="O5" s="34"/>
      <c r="P5" s="30" t="s">
        <v>12</v>
      </c>
      <c r="Q5" s="35"/>
    </row>
    <row r="6" spans="1:17" s="22" customFormat="1" ht="3.75" customHeight="1" thickBot="1">
      <c r="A6" s="36"/>
      <c r="B6" s="37"/>
      <c r="C6" s="38"/>
      <c r="D6" s="39"/>
      <c r="E6" s="40"/>
      <c r="F6" s="40"/>
      <c r="G6" s="41"/>
      <c r="H6" s="40"/>
      <c r="I6" s="42"/>
      <c r="J6" s="37"/>
      <c r="K6" s="42"/>
      <c r="L6" s="37"/>
      <c r="M6" s="42"/>
      <c r="N6" s="37"/>
      <c r="O6" s="42"/>
      <c r="P6" s="37"/>
      <c r="Q6" s="43"/>
    </row>
    <row r="7" spans="1:22" s="53" customFormat="1" ht="9" customHeight="1">
      <c r="A7" s="44">
        <v>1</v>
      </c>
      <c r="B7" s="143" t="str">
        <f>IF($D7="","",VLOOKUP($D7,'[1]Si Main Draw Prep'!$A$7:$J$38,10))</f>
        <v>DA</v>
      </c>
      <c r="C7" s="143">
        <v>18</v>
      </c>
      <c r="D7" s="159">
        <v>1</v>
      </c>
      <c r="E7" s="143" t="s">
        <v>176</v>
      </c>
      <c r="F7" s="143" t="s">
        <v>177</v>
      </c>
      <c r="G7" s="143"/>
      <c r="H7" s="143"/>
      <c r="I7" s="160"/>
      <c r="J7" s="151"/>
      <c r="K7" s="49"/>
      <c r="L7" s="49"/>
      <c r="M7" s="49"/>
      <c r="N7" s="50"/>
      <c r="O7" s="51"/>
      <c r="P7" s="50"/>
      <c r="Q7" s="51"/>
      <c r="R7" s="52"/>
      <c r="T7" s="54" t="str">
        <f>'[1]Officials'!P24</f>
        <v>Umpire</v>
      </c>
      <c r="V7" s="55" t="str">
        <f>F$7&amp;" "&amp;E$7</f>
        <v>Виолетта Майсак</v>
      </c>
    </row>
    <row r="8" spans="1:22" s="53" customFormat="1" ht="9" customHeight="1">
      <c r="A8" s="56"/>
      <c r="B8" s="171"/>
      <c r="C8" s="171"/>
      <c r="D8" s="161"/>
      <c r="E8" s="115"/>
      <c r="F8" s="151"/>
      <c r="G8" s="115"/>
      <c r="H8" s="162"/>
      <c r="I8" s="163"/>
      <c r="J8" s="143" t="s">
        <v>176</v>
      </c>
      <c r="K8" s="60"/>
      <c r="L8" s="49"/>
      <c r="M8" s="49"/>
      <c r="N8" s="50"/>
      <c r="O8" s="51"/>
      <c r="P8" s="50"/>
      <c r="Q8" s="51"/>
      <c r="R8" s="52"/>
      <c r="T8" s="61" t="str">
        <f>'[1]Officials'!P25</f>
        <v> </v>
      </c>
      <c r="V8" s="62" t="str">
        <f>F$9&amp;" "&amp;E$9</f>
        <v>Анна Тарловская</v>
      </c>
    </row>
    <row r="9" spans="1:22" s="53" customFormat="1" ht="9" customHeight="1">
      <c r="A9" s="56">
        <v>2</v>
      </c>
      <c r="B9" s="143" t="str">
        <f>IF($D9="","",VLOOKUP($D9,'[1]Si Main Draw Prep'!$A$7:$J$38,10))</f>
        <v>DA</v>
      </c>
      <c r="C9" s="143"/>
      <c r="D9" s="164">
        <v>12</v>
      </c>
      <c r="E9" s="143" t="s">
        <v>190</v>
      </c>
      <c r="F9" s="143" t="s">
        <v>153</v>
      </c>
      <c r="G9" s="143"/>
      <c r="H9" s="143"/>
      <c r="I9" s="165"/>
      <c r="J9" s="166" t="s">
        <v>205</v>
      </c>
      <c r="K9" s="66"/>
      <c r="L9" s="49"/>
      <c r="M9" s="49"/>
      <c r="N9" s="50"/>
      <c r="O9" s="51"/>
      <c r="P9" s="50"/>
      <c r="Q9" s="51"/>
      <c r="R9" s="52"/>
      <c r="T9" s="61" t="str">
        <f>'[1]Officials'!P26</f>
        <v> </v>
      </c>
      <c r="V9" s="62" t="str">
        <f>F$11&amp;" "&amp;E$11</f>
        <v>Кристина-Эджэ Олшен</v>
      </c>
    </row>
    <row r="10" spans="1:22" s="53" customFormat="1" ht="9" customHeight="1">
      <c r="A10" s="56"/>
      <c r="B10" s="171"/>
      <c r="C10" s="171"/>
      <c r="D10" s="161"/>
      <c r="E10" s="115"/>
      <c r="F10" s="115"/>
      <c r="G10" s="115"/>
      <c r="H10" s="115"/>
      <c r="I10" s="167"/>
      <c r="J10" s="162"/>
      <c r="K10" s="68"/>
      <c r="L10" s="143" t="s">
        <v>176</v>
      </c>
      <c r="M10" s="60"/>
      <c r="N10" s="50"/>
      <c r="O10" s="51"/>
      <c r="P10" s="50"/>
      <c r="Q10" s="51"/>
      <c r="R10" s="52"/>
      <c r="T10" s="61" t="str">
        <f>'[1]Officials'!P27</f>
        <v> </v>
      </c>
      <c r="V10" s="62" t="str">
        <f>F$13&amp;" "&amp;E$13</f>
        <v>Елизавета Коваль</v>
      </c>
    </row>
    <row r="11" spans="1:22" s="53" customFormat="1" ht="9" customHeight="1">
      <c r="A11" s="56">
        <v>3</v>
      </c>
      <c r="B11" s="143"/>
      <c r="C11" s="143">
        <v>31</v>
      </c>
      <c r="D11" s="164"/>
      <c r="E11" s="143" t="s">
        <v>197</v>
      </c>
      <c r="F11" s="143" t="s">
        <v>198</v>
      </c>
      <c r="G11" s="143"/>
      <c r="H11" s="143"/>
      <c r="I11" s="160"/>
      <c r="J11" s="151"/>
      <c r="K11" s="69"/>
      <c r="L11" s="166" t="s">
        <v>205</v>
      </c>
      <c r="M11" s="66"/>
      <c r="N11" s="50"/>
      <c r="O11" s="51"/>
      <c r="P11" s="50"/>
      <c r="Q11" s="51"/>
      <c r="R11" s="52"/>
      <c r="T11" s="61" t="str">
        <f>'[1]Officials'!P28</f>
        <v> </v>
      </c>
      <c r="U11" s="70"/>
      <c r="V11" s="62" t="str">
        <f>F$15&amp;" "&amp;E$15</f>
        <v>Юлия Супрун</v>
      </c>
    </row>
    <row r="12" spans="1:22" s="53" customFormat="1" ht="9" customHeight="1">
      <c r="A12" s="56"/>
      <c r="B12" s="115"/>
      <c r="C12" s="171"/>
      <c r="D12" s="161"/>
      <c r="E12" s="115"/>
      <c r="F12" s="152"/>
      <c r="G12" s="115"/>
      <c r="H12" s="162"/>
      <c r="I12" s="163"/>
      <c r="J12" s="143" t="s">
        <v>201</v>
      </c>
      <c r="K12" s="72"/>
      <c r="L12" s="151"/>
      <c r="M12" s="73"/>
      <c r="N12" s="50"/>
      <c r="O12" s="51"/>
      <c r="P12" s="50"/>
      <c r="Q12" s="51"/>
      <c r="R12" s="52"/>
      <c r="T12" s="61" t="str">
        <f>'[1]Officials'!P29</f>
        <v> </v>
      </c>
      <c r="V12" s="62" t="str">
        <f>F$17&amp;" "&amp;E$17</f>
        <v>Анастасия Громыко</v>
      </c>
    </row>
    <row r="13" spans="1:22" s="53" customFormat="1" ht="9" customHeight="1">
      <c r="A13" s="56">
        <v>4</v>
      </c>
      <c r="B13" s="143" t="s">
        <v>172</v>
      </c>
      <c r="C13" s="143">
        <v>35</v>
      </c>
      <c r="D13" s="164"/>
      <c r="E13" s="143" t="s">
        <v>201</v>
      </c>
      <c r="F13" s="143" t="s">
        <v>184</v>
      </c>
      <c r="G13" s="143"/>
      <c r="H13" s="143"/>
      <c r="I13" s="165"/>
      <c r="J13" s="151" t="s">
        <v>205</v>
      </c>
      <c r="K13" s="49"/>
      <c r="L13" s="151"/>
      <c r="M13" s="69"/>
      <c r="N13" s="50"/>
      <c r="O13" s="51"/>
      <c r="P13" s="50"/>
      <c r="Q13" s="51"/>
      <c r="R13" s="52"/>
      <c r="T13" s="61" t="str">
        <f>'[1]Officials'!P30</f>
        <v> </v>
      </c>
      <c r="V13" s="62" t="str">
        <f>F$19&amp;" "&amp;E$19</f>
        <v>Полина Горшенина</v>
      </c>
    </row>
    <row r="14" spans="1:22" s="53" customFormat="1" ht="9" customHeight="1">
      <c r="A14" s="56"/>
      <c r="B14" s="171"/>
      <c r="C14" s="171"/>
      <c r="D14" s="161"/>
      <c r="E14" s="115"/>
      <c r="F14" s="115"/>
      <c r="G14" s="115"/>
      <c r="H14" s="115"/>
      <c r="I14" s="167"/>
      <c r="J14" s="151"/>
      <c r="K14" s="49"/>
      <c r="L14" s="162"/>
      <c r="M14" s="68"/>
      <c r="N14" s="143" t="s">
        <v>180</v>
      </c>
      <c r="O14" s="75"/>
      <c r="P14" s="50"/>
      <c r="Q14" s="51"/>
      <c r="R14" s="52"/>
      <c r="T14" s="61" t="str">
        <f>'[1]Officials'!P31</f>
        <v> </v>
      </c>
      <c r="V14" s="62" t="str">
        <f>F$21&amp;" "&amp;E$21</f>
        <v>Александра Давиденко</v>
      </c>
    </row>
    <row r="15" spans="1:22" s="53" customFormat="1" ht="9" customHeight="1">
      <c r="A15" s="56">
        <v>5</v>
      </c>
      <c r="B15" s="143" t="s">
        <v>172</v>
      </c>
      <c r="C15" s="143">
        <v>41</v>
      </c>
      <c r="D15" s="164"/>
      <c r="E15" s="143" t="s">
        <v>200</v>
      </c>
      <c r="F15" s="143" t="s">
        <v>165</v>
      </c>
      <c r="G15" s="143"/>
      <c r="H15" s="143"/>
      <c r="I15" s="160"/>
      <c r="J15" s="151"/>
      <c r="K15" s="49"/>
      <c r="L15" s="151"/>
      <c r="M15" s="69"/>
      <c r="N15" s="202" t="s">
        <v>206</v>
      </c>
      <c r="O15" s="78"/>
      <c r="P15" s="50"/>
      <c r="Q15" s="51"/>
      <c r="R15" s="52"/>
      <c r="T15" s="61" t="str">
        <f>'[1]Officials'!P32</f>
        <v> </v>
      </c>
      <c r="V15" s="62" t="str">
        <f>F$23&amp;" "&amp;E$23</f>
        <v>Анастасия Кишко</v>
      </c>
    </row>
    <row r="16" spans="1:22" s="53" customFormat="1" ht="9" customHeight="1">
      <c r="A16" s="56"/>
      <c r="B16" s="171"/>
      <c r="C16" s="171"/>
      <c r="D16" s="161"/>
      <c r="E16" s="115"/>
      <c r="F16" s="152"/>
      <c r="G16" s="115"/>
      <c r="H16" s="162"/>
      <c r="I16" s="163"/>
      <c r="J16" s="143" t="s">
        <v>135</v>
      </c>
      <c r="K16" s="60"/>
      <c r="L16" s="151"/>
      <c r="M16" s="69"/>
      <c r="N16" s="114"/>
      <c r="O16" s="78"/>
      <c r="P16" s="50"/>
      <c r="Q16" s="51"/>
      <c r="R16" s="52"/>
      <c r="T16" s="61" t="str">
        <f>'[1]Officials'!P33</f>
        <v> </v>
      </c>
      <c r="V16" s="62" t="str">
        <f>F$25&amp;" "&amp;E$25</f>
        <v>Дарья Бабашка</v>
      </c>
    </row>
    <row r="17" spans="1:22" s="53" customFormat="1" ht="9" customHeight="1">
      <c r="A17" s="56">
        <v>6</v>
      </c>
      <c r="B17" s="143">
        <f>IF($D17="","",VLOOKUP($D17,'[1]Si Main Draw Prep'!$A$7:$J$38,10))</f>
      </c>
      <c r="C17" s="143">
        <v>37</v>
      </c>
      <c r="D17" s="164"/>
      <c r="E17" s="143" t="s">
        <v>135</v>
      </c>
      <c r="F17" s="143" t="s">
        <v>136</v>
      </c>
      <c r="G17" s="143"/>
      <c r="H17" s="143"/>
      <c r="I17" s="165"/>
      <c r="J17" s="166" t="s">
        <v>226</v>
      </c>
      <c r="K17" s="66"/>
      <c r="L17" s="151"/>
      <c r="M17" s="69"/>
      <c r="N17" s="114"/>
      <c r="O17" s="78"/>
      <c r="P17" s="50"/>
      <c r="Q17" s="51"/>
      <c r="R17" s="52"/>
      <c r="T17" s="61" t="str">
        <f>'[1]Officials'!P34</f>
        <v> </v>
      </c>
      <c r="V17" s="62" t="str">
        <f>F$27&amp;" "&amp;E$27</f>
        <v>Ольга Захаревская</v>
      </c>
    </row>
    <row r="18" spans="1:22" s="53" customFormat="1" ht="9" customHeight="1" thickBot="1">
      <c r="A18" s="56"/>
      <c r="B18" s="171"/>
      <c r="C18" s="171"/>
      <c r="D18" s="161"/>
      <c r="E18" s="115"/>
      <c r="F18" s="115"/>
      <c r="G18" s="115"/>
      <c r="H18" s="115"/>
      <c r="I18" s="167"/>
      <c r="J18" s="162"/>
      <c r="K18" s="68"/>
      <c r="L18" s="143" t="s">
        <v>180</v>
      </c>
      <c r="M18" s="72"/>
      <c r="N18" s="114"/>
      <c r="O18" s="78"/>
      <c r="P18" s="50"/>
      <c r="Q18" s="51"/>
      <c r="R18" s="52"/>
      <c r="T18" s="79" t="str">
        <f>'[1]Officials'!P35</f>
        <v>None</v>
      </c>
      <c r="V18" s="62" t="str">
        <f>F$29&amp;" "&amp;E$29</f>
        <v>Анна Пищик</v>
      </c>
    </row>
    <row r="19" spans="1:22" s="53" customFormat="1" ht="9" customHeight="1">
      <c r="A19" s="56">
        <v>7</v>
      </c>
      <c r="B19" s="143"/>
      <c r="C19" s="143"/>
      <c r="D19" s="164"/>
      <c r="E19" s="143" t="s">
        <v>154</v>
      </c>
      <c r="F19" s="143" t="s">
        <v>155</v>
      </c>
      <c r="G19" s="143"/>
      <c r="H19" s="143"/>
      <c r="I19" s="160"/>
      <c r="J19" s="151"/>
      <c r="K19" s="69"/>
      <c r="L19" s="166" t="s">
        <v>212</v>
      </c>
      <c r="M19" s="65"/>
      <c r="N19" s="114"/>
      <c r="O19" s="78"/>
      <c r="P19" s="50"/>
      <c r="Q19" s="51"/>
      <c r="R19" s="52"/>
      <c r="V19" s="62" t="str">
        <f>F$31&amp;" "&amp;E$31</f>
        <v>Карина Селюкова</v>
      </c>
    </row>
    <row r="20" spans="1:22" s="53" customFormat="1" ht="9" customHeight="1">
      <c r="A20" s="56"/>
      <c r="B20" s="171"/>
      <c r="C20" s="171"/>
      <c r="D20" s="161"/>
      <c r="E20" s="115"/>
      <c r="F20" s="152"/>
      <c r="G20" s="115"/>
      <c r="H20" s="162"/>
      <c r="I20" s="163"/>
      <c r="J20" s="143" t="s">
        <v>180</v>
      </c>
      <c r="K20" s="72"/>
      <c r="L20" s="151"/>
      <c r="M20" s="80"/>
      <c r="N20" s="114"/>
      <c r="O20" s="78"/>
      <c r="P20" s="50"/>
      <c r="Q20" s="51"/>
      <c r="R20" s="52"/>
      <c r="V20" s="62" t="str">
        <f>F$33&amp;" "&amp;E$33</f>
        <v>Елена Андрюхина</v>
      </c>
    </row>
    <row r="21" spans="1:22" s="53" customFormat="1" ht="9" customHeight="1">
      <c r="A21" s="44">
        <v>8</v>
      </c>
      <c r="B21" s="143"/>
      <c r="C21" s="143">
        <v>26</v>
      </c>
      <c r="D21" s="168" t="s">
        <v>175</v>
      </c>
      <c r="E21" s="143" t="s">
        <v>180</v>
      </c>
      <c r="F21" s="143" t="s">
        <v>124</v>
      </c>
      <c r="G21" s="143"/>
      <c r="H21" s="143"/>
      <c r="I21" s="165"/>
      <c r="J21" s="151" t="s">
        <v>219</v>
      </c>
      <c r="K21" s="49"/>
      <c r="L21" s="151"/>
      <c r="M21" s="49"/>
      <c r="N21" s="114"/>
      <c r="O21" s="206"/>
      <c r="P21" s="114"/>
      <c r="Q21" s="51"/>
      <c r="R21" s="52"/>
      <c r="V21" s="62" t="str">
        <f>F$35&amp;" "&amp;E$35</f>
        <v>Полина Смольская</v>
      </c>
    </row>
    <row r="22" spans="1:22" s="53" customFormat="1" ht="9" customHeight="1">
      <c r="A22" s="56"/>
      <c r="B22" s="171"/>
      <c r="C22" s="171"/>
      <c r="D22" s="169"/>
      <c r="E22" s="115"/>
      <c r="F22" s="115"/>
      <c r="G22" s="115"/>
      <c r="H22" s="115"/>
      <c r="I22" s="167"/>
      <c r="J22" s="151"/>
      <c r="K22" s="49"/>
      <c r="L22" s="151"/>
      <c r="M22" s="49"/>
      <c r="N22" s="162"/>
      <c r="O22" s="198"/>
      <c r="P22" s="143" t="s">
        <v>127</v>
      </c>
      <c r="Q22" s="75"/>
      <c r="R22" s="52"/>
      <c r="V22" s="62" t="str">
        <f>F$37&amp;" "&amp;E$37</f>
        <v>Шалимар Тальби</v>
      </c>
    </row>
    <row r="23" spans="1:22" s="53" customFormat="1" ht="9" customHeight="1">
      <c r="A23" s="44">
        <v>9</v>
      </c>
      <c r="B23" s="143" t="str">
        <f>IF($D23="","",VLOOKUP($D23,'[1]Si Main Draw Prep'!$A$7:$J$38,10))</f>
        <v>DA</v>
      </c>
      <c r="C23" s="143">
        <v>20</v>
      </c>
      <c r="D23" s="159">
        <v>3</v>
      </c>
      <c r="E23" s="143" t="s">
        <v>127</v>
      </c>
      <c r="F23" s="143" t="s">
        <v>136</v>
      </c>
      <c r="G23" s="143"/>
      <c r="H23" s="143"/>
      <c r="I23" s="160"/>
      <c r="J23" s="151"/>
      <c r="K23" s="49"/>
      <c r="L23" s="151"/>
      <c r="M23" s="49"/>
      <c r="N23" s="114"/>
      <c r="O23" s="206"/>
      <c r="P23" s="114" t="s">
        <v>214</v>
      </c>
      <c r="Q23" s="78"/>
      <c r="R23" s="52"/>
      <c r="V23" s="62" t="str">
        <f>F$39&amp;" "&amp;E$39</f>
        <v>Анастасия Лебедева</v>
      </c>
    </row>
    <row r="24" spans="1:22" s="53" customFormat="1" ht="9" customHeight="1">
      <c r="A24" s="56"/>
      <c r="B24" s="171"/>
      <c r="C24" s="171"/>
      <c r="D24" s="161"/>
      <c r="E24" s="115"/>
      <c r="F24" s="151"/>
      <c r="G24" s="115"/>
      <c r="H24" s="162"/>
      <c r="I24" s="163"/>
      <c r="J24" s="143" t="s">
        <v>127</v>
      </c>
      <c r="K24" s="60"/>
      <c r="L24" s="151"/>
      <c r="M24" s="49"/>
      <c r="N24" s="114"/>
      <c r="O24" s="206"/>
      <c r="P24" s="114"/>
      <c r="Q24" s="78"/>
      <c r="R24" s="52"/>
      <c r="V24" s="62" t="str">
        <f>F$41&amp;" "&amp;E$41</f>
        <v>Алина Кишко</v>
      </c>
    </row>
    <row r="25" spans="1:22" s="53" customFormat="1" ht="9" customHeight="1">
      <c r="A25" s="56">
        <v>10</v>
      </c>
      <c r="B25" s="143">
        <f>IF($D25="","",VLOOKUP($D25,'[1]Si Main Draw Prep'!$A$7:$J$38,10))</f>
      </c>
      <c r="C25" s="143">
        <v>18</v>
      </c>
      <c r="D25" s="164"/>
      <c r="E25" s="143" t="s">
        <v>199</v>
      </c>
      <c r="F25" s="143" t="s">
        <v>18</v>
      </c>
      <c r="G25" s="143"/>
      <c r="H25" s="143"/>
      <c r="I25" s="165"/>
      <c r="J25" s="166" t="s">
        <v>227</v>
      </c>
      <c r="K25" s="66"/>
      <c r="L25" s="151"/>
      <c r="M25" s="49"/>
      <c r="N25" s="114"/>
      <c r="O25" s="206"/>
      <c r="P25" s="114"/>
      <c r="Q25" s="78"/>
      <c r="R25" s="52"/>
      <c r="V25" s="62" t="str">
        <f>F$43&amp;" "&amp;E$43</f>
        <v>Александра Головинская</v>
      </c>
    </row>
    <row r="26" spans="1:22" s="53" customFormat="1" ht="9" customHeight="1">
      <c r="A26" s="56"/>
      <c r="B26" s="171"/>
      <c r="C26" s="171"/>
      <c r="D26" s="161"/>
      <c r="E26" s="115"/>
      <c r="F26" s="115"/>
      <c r="G26" s="115"/>
      <c r="H26" s="115"/>
      <c r="I26" s="167"/>
      <c r="J26" s="162"/>
      <c r="K26" s="68"/>
      <c r="L26" s="143" t="s">
        <v>127</v>
      </c>
      <c r="M26" s="60"/>
      <c r="N26" s="114"/>
      <c r="O26" s="206"/>
      <c r="P26" s="114"/>
      <c r="Q26" s="78"/>
      <c r="R26" s="52"/>
      <c r="V26" s="62" t="str">
        <f>F$45&amp;" "&amp;E$45</f>
        <v>Ксения Ерш</v>
      </c>
    </row>
    <row r="27" spans="1:22" s="53" customFormat="1" ht="9" customHeight="1">
      <c r="A27" s="56">
        <v>11</v>
      </c>
      <c r="B27" s="143">
        <f>IF($D27="","",VLOOKUP($D27,'[1]Si Main Draw Prep'!$A$7:$J$38,10))</f>
      </c>
      <c r="C27" s="143">
        <v>70</v>
      </c>
      <c r="D27" s="164"/>
      <c r="E27" s="143" t="s">
        <v>192</v>
      </c>
      <c r="F27" s="143" t="s">
        <v>151</v>
      </c>
      <c r="G27" s="143"/>
      <c r="H27" s="143"/>
      <c r="I27" s="160"/>
      <c r="J27" s="151"/>
      <c r="K27" s="69"/>
      <c r="L27" s="166" t="s">
        <v>214</v>
      </c>
      <c r="M27" s="66"/>
      <c r="N27" s="114"/>
      <c r="O27" s="206"/>
      <c r="P27" s="114"/>
      <c r="Q27" s="78"/>
      <c r="R27" s="52"/>
      <c r="V27" s="62" t="str">
        <f>F$47&amp;" "&amp;E$47</f>
        <v>Арина Иванова</v>
      </c>
    </row>
    <row r="28" spans="1:22" s="53" customFormat="1" ht="9" customHeight="1">
      <c r="A28" s="56"/>
      <c r="B28" s="115"/>
      <c r="C28" s="171"/>
      <c r="D28" s="161"/>
      <c r="E28" s="115"/>
      <c r="F28" s="152"/>
      <c r="G28" s="115"/>
      <c r="H28" s="162"/>
      <c r="I28" s="163"/>
      <c r="J28" s="143" t="s">
        <v>196</v>
      </c>
      <c r="K28" s="72"/>
      <c r="L28" s="151"/>
      <c r="M28" s="73"/>
      <c r="N28" s="114"/>
      <c r="O28" s="206"/>
      <c r="P28" s="114"/>
      <c r="Q28" s="78"/>
      <c r="R28" s="52"/>
      <c r="V28" s="62" t="str">
        <f>F$49&amp;" "&amp;E$49</f>
        <v>Анастасия Фалей</v>
      </c>
    </row>
    <row r="29" spans="1:22" s="53" customFormat="1" ht="9" customHeight="1">
      <c r="A29" s="56">
        <v>12</v>
      </c>
      <c r="B29" s="143"/>
      <c r="C29" s="143">
        <v>52</v>
      </c>
      <c r="D29" s="164"/>
      <c r="E29" s="143" t="s">
        <v>196</v>
      </c>
      <c r="F29" s="143" t="s">
        <v>153</v>
      </c>
      <c r="G29" s="143"/>
      <c r="H29" s="143"/>
      <c r="I29" s="165"/>
      <c r="J29" s="151" t="s">
        <v>214</v>
      </c>
      <c r="K29" s="49"/>
      <c r="L29" s="151"/>
      <c r="M29" s="69"/>
      <c r="N29" s="114"/>
      <c r="O29" s="206"/>
      <c r="P29" s="114"/>
      <c r="Q29" s="78"/>
      <c r="R29" s="52"/>
      <c r="V29" s="62" t="str">
        <f>F$51&amp;" "&amp;E$51</f>
        <v>Анна Пацкевич</v>
      </c>
    </row>
    <row r="30" spans="1:22" s="53" customFormat="1" ht="9" customHeight="1">
      <c r="A30" s="56"/>
      <c r="B30" s="171"/>
      <c r="C30" s="171"/>
      <c r="D30" s="161"/>
      <c r="E30" s="115"/>
      <c r="F30" s="115"/>
      <c r="G30" s="115"/>
      <c r="H30" s="115"/>
      <c r="I30" s="167"/>
      <c r="J30" s="151"/>
      <c r="K30" s="49"/>
      <c r="L30" s="162"/>
      <c r="M30" s="68"/>
      <c r="N30" s="143" t="s">
        <v>127</v>
      </c>
      <c r="O30" s="207"/>
      <c r="P30" s="114"/>
      <c r="Q30" s="78"/>
      <c r="R30" s="52"/>
      <c r="V30" s="62" t="str">
        <f>F$53&amp;" "&amp;E$53</f>
        <v>Александра Ефремова</v>
      </c>
    </row>
    <row r="31" spans="1:22" s="53" customFormat="1" ht="9" customHeight="1">
      <c r="A31" s="56">
        <v>13</v>
      </c>
      <c r="B31" s="143" t="s">
        <v>172</v>
      </c>
      <c r="C31" s="143">
        <v>47</v>
      </c>
      <c r="D31" s="164"/>
      <c r="E31" s="143" t="s">
        <v>133</v>
      </c>
      <c r="F31" s="143" t="s">
        <v>134</v>
      </c>
      <c r="G31" s="143"/>
      <c r="H31" s="143"/>
      <c r="I31" s="160"/>
      <c r="J31" s="151"/>
      <c r="K31" s="49"/>
      <c r="L31" s="151"/>
      <c r="M31" s="69"/>
      <c r="N31" s="202" t="s">
        <v>254</v>
      </c>
      <c r="O31" s="203"/>
      <c r="P31" s="114"/>
      <c r="Q31" s="78"/>
      <c r="R31" s="52"/>
      <c r="V31" s="62" t="str">
        <f>F$55&amp;" "&amp;E$55</f>
        <v>Елизавета Добыш</v>
      </c>
    </row>
    <row r="32" spans="1:22" s="53" customFormat="1" ht="9" customHeight="1">
      <c r="A32" s="56"/>
      <c r="B32" s="171"/>
      <c r="C32" s="171"/>
      <c r="D32" s="161"/>
      <c r="E32" s="115"/>
      <c r="F32" s="152"/>
      <c r="G32" s="115"/>
      <c r="H32" s="162"/>
      <c r="I32" s="163"/>
      <c r="J32" s="143" t="s">
        <v>133</v>
      </c>
      <c r="K32" s="60"/>
      <c r="L32" s="151"/>
      <c r="M32" s="69"/>
      <c r="N32" s="114"/>
      <c r="O32" s="203"/>
      <c r="P32" s="114"/>
      <c r="Q32" s="78"/>
      <c r="R32" s="52"/>
      <c r="V32" s="62" t="str">
        <f>F$57&amp;" "&amp;E$57</f>
        <v>Анна Блиновская</v>
      </c>
    </row>
    <row r="33" spans="1:22" s="53" customFormat="1" ht="9" customHeight="1">
      <c r="A33" s="56">
        <v>14</v>
      </c>
      <c r="B33" s="143"/>
      <c r="C33" s="143">
        <v>39</v>
      </c>
      <c r="D33" s="164"/>
      <c r="E33" s="143" t="s">
        <v>194</v>
      </c>
      <c r="F33" s="143" t="s">
        <v>195</v>
      </c>
      <c r="G33" s="143"/>
      <c r="H33" s="143"/>
      <c r="I33" s="165"/>
      <c r="J33" s="166" t="s">
        <v>210</v>
      </c>
      <c r="K33" s="66"/>
      <c r="L33" s="151"/>
      <c r="M33" s="69"/>
      <c r="N33" s="114"/>
      <c r="O33" s="203"/>
      <c r="P33" s="114"/>
      <c r="Q33" s="78"/>
      <c r="R33" s="52"/>
      <c r="V33" s="62" t="str">
        <f>F$59&amp;" "&amp;E$59</f>
        <v>Владислава Зверева</v>
      </c>
    </row>
    <row r="34" spans="1:22" s="53" customFormat="1" ht="9" customHeight="1">
      <c r="A34" s="56"/>
      <c r="B34" s="171"/>
      <c r="C34" s="171"/>
      <c r="D34" s="161"/>
      <c r="E34" s="115"/>
      <c r="F34" s="115"/>
      <c r="G34" s="115"/>
      <c r="H34" s="115"/>
      <c r="I34" s="167"/>
      <c r="J34" s="162"/>
      <c r="K34" s="68"/>
      <c r="L34" s="143" t="s">
        <v>181</v>
      </c>
      <c r="M34" s="72"/>
      <c r="N34" s="114"/>
      <c r="O34" s="203"/>
      <c r="P34" s="114"/>
      <c r="Q34" s="78"/>
      <c r="R34" s="52"/>
      <c r="V34" s="62" t="e">
        <f>#REF!&amp;" "&amp;#REF!</f>
        <v>#REF!</v>
      </c>
    </row>
    <row r="35" spans="1:22" s="53" customFormat="1" ht="9" customHeight="1">
      <c r="A35" s="56">
        <v>15</v>
      </c>
      <c r="B35" s="143"/>
      <c r="C35" s="143">
        <v>30</v>
      </c>
      <c r="D35" s="164"/>
      <c r="E35" s="143" t="s">
        <v>191</v>
      </c>
      <c r="F35" s="143" t="s">
        <v>155</v>
      </c>
      <c r="G35" s="143"/>
      <c r="H35" s="143"/>
      <c r="I35" s="160"/>
      <c r="J35" s="151"/>
      <c r="K35" s="69"/>
      <c r="L35" s="166" t="s">
        <v>244</v>
      </c>
      <c r="M35" s="65"/>
      <c r="N35" s="114"/>
      <c r="O35" s="203"/>
      <c r="P35" s="114"/>
      <c r="Q35" s="78"/>
      <c r="R35" s="52"/>
      <c r="V35" s="62" t="e">
        <f>#REF!&amp;" "&amp;#REF!</f>
        <v>#REF!</v>
      </c>
    </row>
    <row r="36" spans="1:22" s="53" customFormat="1" ht="9" customHeight="1">
      <c r="A36" s="56"/>
      <c r="B36" s="171"/>
      <c r="C36" s="171"/>
      <c r="D36" s="161"/>
      <c r="E36" s="115"/>
      <c r="F36" s="152"/>
      <c r="G36" s="115"/>
      <c r="H36" s="162"/>
      <c r="I36" s="163"/>
      <c r="J36" s="143" t="s">
        <v>181</v>
      </c>
      <c r="K36" s="72"/>
      <c r="L36" s="151"/>
      <c r="M36" s="80"/>
      <c r="N36" s="114"/>
      <c r="O36" s="203"/>
      <c r="P36" s="114"/>
      <c r="Q36" s="78"/>
      <c r="R36" s="52"/>
      <c r="V36" s="62" t="str">
        <f>F$65&amp;" "&amp;E$65</f>
        <v>Ирина Верховцева</v>
      </c>
    </row>
    <row r="37" spans="1:22" s="53" customFormat="1" ht="9" customHeight="1">
      <c r="A37" s="44">
        <v>16</v>
      </c>
      <c r="B37" s="143"/>
      <c r="C37" s="143">
        <v>28</v>
      </c>
      <c r="D37" s="168" t="s">
        <v>175</v>
      </c>
      <c r="E37" s="143" t="s">
        <v>181</v>
      </c>
      <c r="F37" s="143" t="s">
        <v>182</v>
      </c>
      <c r="G37" s="143"/>
      <c r="H37" s="143"/>
      <c r="I37" s="165"/>
      <c r="J37" s="151" t="s">
        <v>216</v>
      </c>
      <c r="K37" s="49"/>
      <c r="L37" s="151"/>
      <c r="M37" s="49"/>
      <c r="N37" s="203"/>
      <c r="O37" s="203"/>
      <c r="P37" s="114"/>
      <c r="Q37" s="78"/>
      <c r="R37" s="52"/>
      <c r="V37" s="62" t="str">
        <f>F$67&amp;" "&amp;E$67</f>
        <v>Анастасия Чурилова</v>
      </c>
    </row>
    <row r="38" spans="1:22" s="53" customFormat="1" ht="9" customHeight="1" thickBot="1">
      <c r="A38" s="56"/>
      <c r="B38" s="171"/>
      <c r="C38" s="171"/>
      <c r="D38" s="169"/>
      <c r="E38" s="115"/>
      <c r="F38" s="115"/>
      <c r="G38" s="115"/>
      <c r="H38" s="115"/>
      <c r="I38" s="167"/>
      <c r="J38" s="151"/>
      <c r="K38" s="49"/>
      <c r="L38" s="151"/>
      <c r="M38" s="49"/>
      <c r="N38" s="204"/>
      <c r="O38" s="208"/>
      <c r="P38" s="143" t="s">
        <v>127</v>
      </c>
      <c r="Q38" s="84"/>
      <c r="R38" s="52"/>
      <c r="V38" s="85" t="str">
        <f>F$69&amp;" "&amp;E$69</f>
        <v>Яна Флеер</v>
      </c>
    </row>
    <row r="39" spans="1:18" s="53" customFormat="1" ht="9" customHeight="1">
      <c r="A39" s="44">
        <v>17</v>
      </c>
      <c r="B39" s="143"/>
      <c r="C39" s="143">
        <v>27</v>
      </c>
      <c r="D39" s="168" t="s">
        <v>175</v>
      </c>
      <c r="E39" s="143" t="s">
        <v>137</v>
      </c>
      <c r="F39" s="143" t="s">
        <v>136</v>
      </c>
      <c r="G39" s="143"/>
      <c r="H39" s="143"/>
      <c r="I39" s="160"/>
      <c r="J39" s="151"/>
      <c r="K39" s="49"/>
      <c r="L39" s="151"/>
      <c r="M39" s="49"/>
      <c r="N39" s="162"/>
      <c r="O39" s="209"/>
      <c r="P39" s="114" t="s">
        <v>264</v>
      </c>
      <c r="Q39" s="78"/>
      <c r="R39" s="52"/>
    </row>
    <row r="40" spans="1:18" s="53" customFormat="1" ht="9" customHeight="1">
      <c r="A40" s="56"/>
      <c r="B40" s="171"/>
      <c r="C40" s="171"/>
      <c r="D40" s="161"/>
      <c r="E40" s="115"/>
      <c r="F40" s="151"/>
      <c r="G40" s="115"/>
      <c r="H40" s="162"/>
      <c r="I40" s="163"/>
      <c r="J40" s="143" t="s">
        <v>137</v>
      </c>
      <c r="K40" s="60"/>
      <c r="L40" s="151"/>
      <c r="M40" s="49"/>
      <c r="N40" s="114"/>
      <c r="O40" s="203"/>
      <c r="P40" s="114"/>
      <c r="Q40" s="78"/>
      <c r="R40" s="52"/>
    </row>
    <row r="41" spans="1:18" s="53" customFormat="1" ht="9" customHeight="1">
      <c r="A41" s="56">
        <v>18</v>
      </c>
      <c r="B41" s="143"/>
      <c r="C41" s="143">
        <v>88</v>
      </c>
      <c r="D41" s="164"/>
      <c r="E41" s="143" t="s">
        <v>127</v>
      </c>
      <c r="F41" s="143" t="s">
        <v>128</v>
      </c>
      <c r="G41" s="143"/>
      <c r="H41" s="143"/>
      <c r="I41" s="165"/>
      <c r="J41" s="166" t="s">
        <v>214</v>
      </c>
      <c r="K41" s="66"/>
      <c r="L41" s="151"/>
      <c r="M41" s="49"/>
      <c r="N41" s="114"/>
      <c r="O41" s="203"/>
      <c r="P41" s="114"/>
      <c r="Q41" s="78"/>
      <c r="R41" s="52"/>
    </row>
    <row r="42" spans="1:18" s="53" customFormat="1" ht="9" customHeight="1">
      <c r="A42" s="56"/>
      <c r="B42" s="171"/>
      <c r="C42" s="171"/>
      <c r="D42" s="161"/>
      <c r="E42" s="115"/>
      <c r="F42" s="115"/>
      <c r="G42" s="115"/>
      <c r="H42" s="115"/>
      <c r="I42" s="167"/>
      <c r="J42" s="162"/>
      <c r="K42" s="68"/>
      <c r="L42" s="143" t="s">
        <v>137</v>
      </c>
      <c r="M42" s="60"/>
      <c r="N42" s="114"/>
      <c r="O42" s="203"/>
      <c r="P42" s="114"/>
      <c r="Q42" s="78"/>
      <c r="R42" s="52"/>
    </row>
    <row r="43" spans="1:18" s="53" customFormat="1" ht="9" customHeight="1">
      <c r="A43" s="56">
        <v>19</v>
      </c>
      <c r="B43" s="143"/>
      <c r="C43" s="143">
        <v>32</v>
      </c>
      <c r="D43" s="164"/>
      <c r="E43" s="143" t="s">
        <v>186</v>
      </c>
      <c r="F43" s="143" t="s">
        <v>124</v>
      </c>
      <c r="G43" s="143"/>
      <c r="H43" s="143"/>
      <c r="I43" s="160"/>
      <c r="J43" s="151"/>
      <c r="K43" s="69"/>
      <c r="L43" s="166" t="s">
        <v>241</v>
      </c>
      <c r="M43" s="66"/>
      <c r="N43" s="114"/>
      <c r="O43" s="203"/>
      <c r="P43" s="114"/>
      <c r="Q43" s="78"/>
      <c r="R43" s="52"/>
    </row>
    <row r="44" spans="1:18" s="53" customFormat="1" ht="9" customHeight="1">
      <c r="A44" s="56"/>
      <c r="B44" s="115"/>
      <c r="C44" s="171"/>
      <c r="D44" s="161"/>
      <c r="E44" s="142"/>
      <c r="F44" s="156"/>
      <c r="G44" s="142"/>
      <c r="H44" s="170"/>
      <c r="I44" s="163"/>
      <c r="J44" s="143" t="s">
        <v>185</v>
      </c>
      <c r="K44" s="72"/>
      <c r="L44" s="151"/>
      <c r="M44" s="73"/>
      <c r="N44" s="114"/>
      <c r="O44" s="203"/>
      <c r="P44" s="114"/>
      <c r="Q44" s="78"/>
      <c r="R44" s="52"/>
    </row>
    <row r="45" spans="1:18" s="53" customFormat="1" ht="9" customHeight="1">
      <c r="A45" s="56">
        <v>20</v>
      </c>
      <c r="B45" s="143"/>
      <c r="C45" s="143">
        <v>122</v>
      </c>
      <c r="D45" s="164"/>
      <c r="E45" s="143" t="s">
        <v>185</v>
      </c>
      <c r="F45" s="143" t="s">
        <v>167</v>
      </c>
      <c r="G45" s="143"/>
      <c r="H45" s="143"/>
      <c r="I45" s="165"/>
      <c r="J45" s="151" t="s">
        <v>210</v>
      </c>
      <c r="K45" s="49"/>
      <c r="L45" s="151"/>
      <c r="M45" s="69"/>
      <c r="N45" s="114"/>
      <c r="O45" s="203"/>
      <c r="P45" s="114"/>
      <c r="Q45" s="78"/>
      <c r="R45" s="52"/>
    </row>
    <row r="46" spans="1:18" s="53" customFormat="1" ht="9" customHeight="1">
      <c r="A46" s="56"/>
      <c r="B46" s="171"/>
      <c r="C46" s="171"/>
      <c r="D46" s="161"/>
      <c r="E46" s="115"/>
      <c r="F46" s="115"/>
      <c r="G46" s="115"/>
      <c r="H46" s="115"/>
      <c r="I46" s="167"/>
      <c r="J46" s="151"/>
      <c r="K46" s="49"/>
      <c r="L46" s="162"/>
      <c r="M46" s="68"/>
      <c r="N46" s="143" t="s">
        <v>123</v>
      </c>
      <c r="O46" s="205"/>
      <c r="P46" s="114"/>
      <c r="Q46" s="78"/>
      <c r="R46" s="52"/>
    </row>
    <row r="47" spans="1:18" s="53" customFormat="1" ht="9" customHeight="1">
      <c r="A47" s="56">
        <v>21</v>
      </c>
      <c r="B47" s="143" t="s">
        <v>172</v>
      </c>
      <c r="C47" s="143">
        <v>48</v>
      </c>
      <c r="D47" s="164"/>
      <c r="E47" s="143" t="s">
        <v>129</v>
      </c>
      <c r="F47" s="143" t="s">
        <v>130</v>
      </c>
      <c r="G47" s="143"/>
      <c r="H47" s="143"/>
      <c r="I47" s="160"/>
      <c r="J47" s="151"/>
      <c r="K47" s="49"/>
      <c r="L47" s="151"/>
      <c r="M47" s="69"/>
      <c r="N47" s="202" t="s">
        <v>255</v>
      </c>
      <c r="O47" s="206"/>
      <c r="P47" s="114"/>
      <c r="Q47" s="78"/>
      <c r="R47" s="52"/>
    </row>
    <row r="48" spans="1:18" s="53" customFormat="1" ht="9" customHeight="1">
      <c r="A48" s="56"/>
      <c r="B48" s="171"/>
      <c r="C48" s="171"/>
      <c r="D48" s="161"/>
      <c r="E48" s="115"/>
      <c r="F48" s="152"/>
      <c r="G48" s="115"/>
      <c r="H48" s="162"/>
      <c r="I48" s="163"/>
      <c r="J48" s="143" t="s">
        <v>129</v>
      </c>
      <c r="K48" s="60"/>
      <c r="L48" s="151"/>
      <c r="M48" s="69"/>
      <c r="N48" s="114"/>
      <c r="O48" s="206"/>
      <c r="P48" s="114"/>
      <c r="Q48" s="78"/>
      <c r="R48" s="52"/>
    </row>
    <row r="49" spans="1:18" s="53" customFormat="1" ht="9" customHeight="1">
      <c r="A49" s="56">
        <v>22</v>
      </c>
      <c r="B49" s="143"/>
      <c r="C49" s="143">
        <v>68</v>
      </c>
      <c r="D49" s="164"/>
      <c r="E49" s="143" t="s">
        <v>19</v>
      </c>
      <c r="F49" s="143" t="s">
        <v>136</v>
      </c>
      <c r="G49" s="143"/>
      <c r="H49" s="143"/>
      <c r="I49" s="165"/>
      <c r="J49" s="166" t="s">
        <v>203</v>
      </c>
      <c r="K49" s="66"/>
      <c r="L49" s="151"/>
      <c r="M49" s="69"/>
      <c r="N49" s="114"/>
      <c r="O49" s="206"/>
      <c r="P49" s="114"/>
      <c r="Q49" s="78"/>
      <c r="R49" s="52"/>
    </row>
    <row r="50" spans="1:18" s="53" customFormat="1" ht="9" customHeight="1">
      <c r="A50" s="56"/>
      <c r="B50" s="171"/>
      <c r="C50" s="171"/>
      <c r="D50" s="161"/>
      <c r="E50" s="115"/>
      <c r="F50" s="115"/>
      <c r="G50" s="115"/>
      <c r="H50" s="115"/>
      <c r="I50" s="167"/>
      <c r="J50" s="162"/>
      <c r="K50" s="68"/>
      <c r="L50" s="143" t="s">
        <v>123</v>
      </c>
      <c r="M50" s="72"/>
      <c r="N50" s="114"/>
      <c r="O50" s="206"/>
      <c r="P50" s="114"/>
      <c r="Q50" s="78"/>
      <c r="R50" s="52"/>
    </row>
    <row r="51" spans="1:18" s="53" customFormat="1" ht="9" customHeight="1">
      <c r="A51" s="56">
        <v>23</v>
      </c>
      <c r="B51" s="143"/>
      <c r="C51" s="143">
        <v>33</v>
      </c>
      <c r="D51" s="164"/>
      <c r="E51" s="143" t="s">
        <v>193</v>
      </c>
      <c r="F51" s="143" t="s">
        <v>153</v>
      </c>
      <c r="G51" s="143"/>
      <c r="H51" s="143"/>
      <c r="I51" s="160"/>
      <c r="J51" s="151"/>
      <c r="K51" s="69"/>
      <c r="L51" s="166" t="s">
        <v>245</v>
      </c>
      <c r="M51" s="65"/>
      <c r="N51" s="114"/>
      <c r="O51" s="206"/>
      <c r="P51" s="114"/>
      <c r="Q51" s="78"/>
      <c r="R51" s="52"/>
    </row>
    <row r="52" spans="1:18" s="53" customFormat="1" ht="9" customHeight="1">
      <c r="A52" s="56"/>
      <c r="B52" s="171"/>
      <c r="C52" s="171"/>
      <c r="D52" s="161"/>
      <c r="E52" s="115"/>
      <c r="F52" s="152"/>
      <c r="G52" s="115"/>
      <c r="H52" s="162"/>
      <c r="I52" s="163"/>
      <c r="J52" s="143" t="s">
        <v>123</v>
      </c>
      <c r="K52" s="72"/>
      <c r="L52" s="151"/>
      <c r="M52" s="80"/>
      <c r="N52" s="114"/>
      <c r="O52" s="206"/>
      <c r="P52" s="114"/>
      <c r="Q52" s="78"/>
      <c r="R52" s="52"/>
    </row>
    <row r="53" spans="1:18" s="53" customFormat="1" ht="9" customHeight="1">
      <c r="A53" s="44">
        <v>24</v>
      </c>
      <c r="B53" s="143" t="str">
        <f>IF($D53="","",VLOOKUP($D53,'[1]Si Main Draw Prep'!$A$7:$J$38,10))</f>
        <v>DA</v>
      </c>
      <c r="C53" s="143">
        <f>IF($D53="","",VLOOKUP($D53,'[1]Si Main Draw Prep'!$A$7:$K$38,11))</f>
        <v>5</v>
      </c>
      <c r="D53" s="159">
        <v>4</v>
      </c>
      <c r="E53" s="143" t="s">
        <v>123</v>
      </c>
      <c r="F53" s="143" t="s">
        <v>124</v>
      </c>
      <c r="G53" s="143"/>
      <c r="H53" s="143"/>
      <c r="I53" s="165"/>
      <c r="J53" s="151" t="s">
        <v>212</v>
      </c>
      <c r="K53" s="49"/>
      <c r="L53" s="151"/>
      <c r="M53" s="49"/>
      <c r="N53" s="114"/>
      <c r="O53" s="206"/>
      <c r="P53" s="114"/>
      <c r="Q53" s="78"/>
      <c r="R53" s="52"/>
    </row>
    <row r="54" spans="1:18" s="53" customFormat="1" ht="9" customHeight="1">
      <c r="A54" s="56"/>
      <c r="B54" s="171"/>
      <c r="C54" s="171"/>
      <c r="D54" s="169"/>
      <c r="E54" s="115"/>
      <c r="F54" s="115"/>
      <c r="G54" s="115"/>
      <c r="H54" s="115"/>
      <c r="I54" s="167"/>
      <c r="J54" s="151"/>
      <c r="K54" s="49"/>
      <c r="L54" s="151"/>
      <c r="M54" s="49"/>
      <c r="N54" s="162"/>
      <c r="O54" s="198"/>
      <c r="P54" s="143" t="s">
        <v>123</v>
      </c>
      <c r="Q54" s="82"/>
      <c r="R54" s="52"/>
    </row>
    <row r="55" spans="1:18" s="53" customFormat="1" ht="9" customHeight="1">
      <c r="A55" s="44">
        <v>25</v>
      </c>
      <c r="B55" s="143"/>
      <c r="C55" s="143" t="e">
        <f>IF(#REF!="","",VLOOKUP(#REF!,'[1]Si Main Draw Prep'!$A$7:$K$38,11))</f>
        <v>#REF!</v>
      </c>
      <c r="D55" s="168" t="s">
        <v>175</v>
      </c>
      <c r="E55" s="143" t="s">
        <v>183</v>
      </c>
      <c r="F55" s="143" t="s">
        <v>184</v>
      </c>
      <c r="G55" s="143"/>
      <c r="H55" s="143"/>
      <c r="I55" s="160"/>
      <c r="J55" s="151"/>
      <c r="K55" s="49"/>
      <c r="L55" s="151"/>
      <c r="M55" s="49"/>
      <c r="N55" s="114"/>
      <c r="O55" s="206"/>
      <c r="P55" s="114" t="s">
        <v>263</v>
      </c>
      <c r="Q55" s="51"/>
      <c r="R55" s="52"/>
    </row>
    <row r="56" spans="1:18" s="53" customFormat="1" ht="9" customHeight="1">
      <c r="A56" s="56"/>
      <c r="B56" s="171"/>
      <c r="C56" s="171"/>
      <c r="D56" s="161"/>
      <c r="E56" s="115"/>
      <c r="F56" s="151"/>
      <c r="G56" s="115"/>
      <c r="H56" s="162"/>
      <c r="I56" s="163"/>
      <c r="J56" s="143" t="s">
        <v>183</v>
      </c>
      <c r="K56" s="60"/>
      <c r="L56" s="151"/>
      <c r="M56" s="49"/>
      <c r="N56" s="114"/>
      <c r="O56" s="206"/>
      <c r="P56" s="114"/>
      <c r="Q56" s="51"/>
      <c r="R56" s="52"/>
    </row>
    <row r="57" spans="1:18" s="53" customFormat="1" ht="9" customHeight="1">
      <c r="A57" s="56">
        <v>26</v>
      </c>
      <c r="B57" s="143"/>
      <c r="C57" s="143">
        <v>24</v>
      </c>
      <c r="D57" s="164"/>
      <c r="E57" s="143" t="s">
        <v>152</v>
      </c>
      <c r="F57" s="143" t="s">
        <v>153</v>
      </c>
      <c r="G57" s="143"/>
      <c r="H57" s="143"/>
      <c r="I57" s="165"/>
      <c r="J57" s="166" t="s">
        <v>209</v>
      </c>
      <c r="K57" s="66"/>
      <c r="L57" s="151"/>
      <c r="M57" s="49"/>
      <c r="N57" s="114"/>
      <c r="O57" s="206"/>
      <c r="P57" s="114"/>
      <c r="Q57" s="51"/>
      <c r="R57" s="52"/>
    </row>
    <row r="58" spans="1:18" s="53" customFormat="1" ht="9" customHeight="1">
      <c r="A58" s="56"/>
      <c r="B58" s="171"/>
      <c r="C58" s="171"/>
      <c r="D58" s="161"/>
      <c r="E58" s="115"/>
      <c r="F58" s="115"/>
      <c r="G58" s="115"/>
      <c r="H58" s="115"/>
      <c r="I58" s="167"/>
      <c r="J58" s="162"/>
      <c r="K58" s="68"/>
      <c r="L58" s="143" t="s">
        <v>139</v>
      </c>
      <c r="M58" s="60"/>
      <c r="N58" s="114"/>
      <c r="O58" s="206"/>
      <c r="P58" s="114"/>
      <c r="Q58" s="51"/>
      <c r="R58" s="52"/>
    </row>
    <row r="59" spans="1:18" s="53" customFormat="1" ht="9" customHeight="1">
      <c r="A59" s="56">
        <v>27</v>
      </c>
      <c r="B59" s="143"/>
      <c r="C59" s="143">
        <v>43</v>
      </c>
      <c r="D59" s="164"/>
      <c r="E59" s="143" t="s">
        <v>139</v>
      </c>
      <c r="F59" s="143" t="s">
        <v>140</v>
      </c>
      <c r="G59" s="143"/>
      <c r="H59" s="143"/>
      <c r="I59" s="160"/>
      <c r="J59" s="151"/>
      <c r="K59" s="69"/>
      <c r="L59" s="166" t="s">
        <v>246</v>
      </c>
      <c r="M59" s="66"/>
      <c r="N59" s="114"/>
      <c r="O59" s="78"/>
      <c r="P59" s="50"/>
      <c r="Q59" s="51"/>
      <c r="R59" s="52"/>
    </row>
    <row r="60" spans="1:18" s="53" customFormat="1" ht="9" customHeight="1">
      <c r="A60" s="56"/>
      <c r="B60" s="115"/>
      <c r="C60" s="171"/>
      <c r="D60" s="161"/>
      <c r="E60" s="115"/>
      <c r="F60" s="152"/>
      <c r="G60" s="115"/>
      <c r="H60" s="162"/>
      <c r="I60" s="163"/>
      <c r="J60" s="143" t="s">
        <v>139</v>
      </c>
      <c r="K60" s="72"/>
      <c r="L60" s="151"/>
      <c r="M60" s="73"/>
      <c r="N60" s="114"/>
      <c r="O60" s="78"/>
      <c r="P60" s="50"/>
      <c r="Q60" s="51"/>
      <c r="R60" s="52"/>
    </row>
    <row r="61" spans="1:18" s="53" customFormat="1" ht="9" customHeight="1">
      <c r="A61" s="56">
        <v>28</v>
      </c>
      <c r="B61" s="143"/>
      <c r="C61" s="143">
        <v>11</v>
      </c>
      <c r="D61" s="164"/>
      <c r="E61" s="143" t="s">
        <v>189</v>
      </c>
      <c r="F61" s="143" t="s">
        <v>155</v>
      </c>
      <c r="G61" s="143"/>
      <c r="H61" s="143"/>
      <c r="I61" s="165"/>
      <c r="J61" s="151" t="s">
        <v>232</v>
      </c>
      <c r="K61" s="49"/>
      <c r="L61" s="151"/>
      <c r="M61" s="69"/>
      <c r="N61" s="114"/>
      <c r="O61" s="78"/>
      <c r="P61" s="50"/>
      <c r="Q61" s="51"/>
      <c r="R61" s="52"/>
    </row>
    <row r="62" spans="1:18" s="53" customFormat="1" ht="9" customHeight="1">
      <c r="A62" s="56"/>
      <c r="B62" s="171"/>
      <c r="C62" s="171"/>
      <c r="D62" s="161"/>
      <c r="E62" s="115"/>
      <c r="F62" s="115"/>
      <c r="G62" s="115"/>
      <c r="H62" s="115"/>
      <c r="I62" s="167"/>
      <c r="J62" s="151"/>
      <c r="K62" s="49"/>
      <c r="L62" s="162"/>
      <c r="M62" s="68"/>
      <c r="N62" s="143" t="s">
        <v>131</v>
      </c>
      <c r="O62" s="82"/>
      <c r="P62" s="50"/>
      <c r="Q62" s="51"/>
      <c r="R62" s="52"/>
    </row>
    <row r="63" spans="1:18" s="53" customFormat="1" ht="9" customHeight="1">
      <c r="A63" s="56">
        <v>29</v>
      </c>
      <c r="B63" s="143">
        <f>IF($D63="","",VLOOKUP($D63,'[1]Si Main Draw Prep'!$A$7:$J$38,10))</f>
      </c>
      <c r="C63" s="143">
        <v>13</v>
      </c>
      <c r="D63" s="164"/>
      <c r="E63" s="143" t="s">
        <v>187</v>
      </c>
      <c r="F63" s="143" t="s">
        <v>188</v>
      </c>
      <c r="G63" s="143"/>
      <c r="H63" s="143"/>
      <c r="I63" s="160"/>
      <c r="J63" s="151"/>
      <c r="K63" s="49"/>
      <c r="L63" s="151"/>
      <c r="M63" s="69"/>
      <c r="N63" s="202" t="s">
        <v>217</v>
      </c>
      <c r="O63" s="51"/>
      <c r="P63" s="50"/>
      <c r="Q63" s="51"/>
      <c r="R63" s="52"/>
    </row>
    <row r="64" spans="1:18" s="53" customFormat="1" ht="9" customHeight="1">
      <c r="A64" s="56"/>
      <c r="B64" s="171"/>
      <c r="C64" s="171"/>
      <c r="D64" s="161"/>
      <c r="E64" s="115"/>
      <c r="F64" s="152"/>
      <c r="G64" s="115"/>
      <c r="H64" s="162"/>
      <c r="I64" s="163"/>
      <c r="J64" s="143" t="s">
        <v>131</v>
      </c>
      <c r="K64" s="60"/>
      <c r="L64" s="151"/>
      <c r="M64" s="69"/>
      <c r="N64" s="114"/>
      <c r="O64" s="51"/>
      <c r="P64" s="50"/>
      <c r="Q64" s="51"/>
      <c r="R64" s="52"/>
    </row>
    <row r="65" spans="1:18" s="53" customFormat="1" ht="9" customHeight="1">
      <c r="A65" s="56">
        <v>30</v>
      </c>
      <c r="B65" s="143">
        <f>IF($D65="","",VLOOKUP($D65,'[1]Si Main Draw Prep'!$A$7:$J$38,10))</f>
      </c>
      <c r="C65" s="143">
        <v>50</v>
      </c>
      <c r="D65" s="164"/>
      <c r="E65" s="143" t="s">
        <v>131</v>
      </c>
      <c r="F65" s="143" t="s">
        <v>132</v>
      </c>
      <c r="G65" s="143"/>
      <c r="H65" s="143"/>
      <c r="I65" s="165"/>
      <c r="J65" s="166" t="s">
        <v>212</v>
      </c>
      <c r="K65" s="66"/>
      <c r="L65" s="151"/>
      <c r="M65" s="69"/>
      <c r="N65" s="50"/>
      <c r="O65" s="51"/>
      <c r="P65" s="50"/>
      <c r="Q65" s="51"/>
      <c r="R65" s="52"/>
    </row>
    <row r="66" spans="1:16" s="53" customFormat="1" ht="9" customHeight="1">
      <c r="A66" s="56"/>
      <c r="B66" s="171"/>
      <c r="C66" s="171"/>
      <c r="D66" s="161"/>
      <c r="E66" s="115"/>
      <c r="F66" s="115"/>
      <c r="G66" s="115"/>
      <c r="H66" s="115"/>
      <c r="I66" s="167"/>
      <c r="J66" s="162"/>
      <c r="K66" s="68"/>
      <c r="L66" s="143" t="s">
        <v>131</v>
      </c>
      <c r="M66" s="72"/>
      <c r="N66" s="87"/>
      <c r="O66" s="88"/>
      <c r="P66" s="89"/>
    </row>
    <row r="67" spans="1:16" s="53" customFormat="1" ht="9" customHeight="1">
      <c r="A67" s="56">
        <v>31</v>
      </c>
      <c r="B67" s="143">
        <f>IF($D67="","",VLOOKUP($D67,'[1]Si Main Draw Prep'!$A$7:$J$38,10))</f>
      </c>
      <c r="C67" s="143">
        <v>34</v>
      </c>
      <c r="D67" s="164"/>
      <c r="E67" s="143" t="s">
        <v>145</v>
      </c>
      <c r="F67" s="143" t="s">
        <v>136</v>
      </c>
      <c r="G67" s="143"/>
      <c r="H67" s="143"/>
      <c r="I67" s="160"/>
      <c r="J67" s="151"/>
      <c r="K67" s="69"/>
      <c r="L67" s="166" t="s">
        <v>241</v>
      </c>
      <c r="M67" s="65"/>
      <c r="N67" s="87"/>
      <c r="O67" s="90"/>
      <c r="P67" s="89"/>
    </row>
    <row r="68" spans="1:19" s="53" customFormat="1" ht="9" customHeight="1">
      <c r="A68" s="56"/>
      <c r="B68" s="171"/>
      <c r="C68" s="171"/>
      <c r="D68" s="161"/>
      <c r="E68" s="115"/>
      <c r="F68" s="152"/>
      <c r="G68" s="115"/>
      <c r="H68" s="162"/>
      <c r="I68" s="163"/>
      <c r="J68" s="143" t="s">
        <v>178</v>
      </c>
      <c r="K68" s="72"/>
      <c r="L68" s="49"/>
      <c r="M68" s="80"/>
      <c r="N68" s="87"/>
      <c r="O68" s="91"/>
      <c r="P68" s="91"/>
      <c r="Q68" s="91"/>
      <c r="R68" s="92"/>
      <c r="S68" s="92"/>
    </row>
    <row r="69" spans="1:21" s="53" customFormat="1" ht="10.5" customHeight="1">
      <c r="A69" s="44">
        <v>32</v>
      </c>
      <c r="B69" s="143" t="str">
        <f>IF($D69="","",VLOOKUP($D69,'[1]Si Main Draw Prep'!$A$7:$J$38,10))</f>
        <v>DA</v>
      </c>
      <c r="C69" s="143">
        <f>IF($D69="","",VLOOKUP($D69,'[1]Si Main Draw Prep'!$A$7:$K$38,11))</f>
        <v>3</v>
      </c>
      <c r="D69" s="159">
        <v>2</v>
      </c>
      <c r="E69" s="143" t="s">
        <v>178</v>
      </c>
      <c r="F69" s="143" t="s">
        <v>179</v>
      </c>
      <c r="G69" s="143"/>
      <c r="H69" s="143"/>
      <c r="I69" s="165"/>
      <c r="J69" s="151" t="s">
        <v>212</v>
      </c>
      <c r="K69" s="49"/>
      <c r="L69" s="49"/>
      <c r="M69" s="49"/>
      <c r="N69" s="87"/>
      <c r="O69" s="91"/>
      <c r="P69" s="91"/>
      <c r="Q69" s="91"/>
      <c r="R69" s="92"/>
      <c r="S69" s="92"/>
      <c r="U69" s="53" t="s">
        <v>13</v>
      </c>
    </row>
    <row r="70" spans="12:19" ht="12.75" customHeight="1">
      <c r="L70" s="143" t="s">
        <v>180</v>
      </c>
      <c r="N70" s="87"/>
      <c r="Q70" s="215"/>
      <c r="R70" s="215"/>
      <c r="S70" s="215"/>
    </row>
    <row r="71" spans="12:19" ht="15.75" customHeight="1">
      <c r="L71" s="96"/>
      <c r="M71" s="150" t="s">
        <v>131</v>
      </c>
      <c r="N71" s="60"/>
      <c r="Q71" s="97"/>
      <c r="R71" s="98"/>
      <c r="S71" s="98"/>
    </row>
    <row r="72" spans="12:19" ht="15.75" customHeight="1">
      <c r="L72" s="143" t="s">
        <v>131</v>
      </c>
      <c r="M72" s="103"/>
      <c r="N72" s="87" t="s">
        <v>265</v>
      </c>
      <c r="P72" s="99"/>
      <c r="Q72" s="97"/>
      <c r="R72" s="98"/>
      <c r="S72" s="98"/>
    </row>
    <row r="73" spans="12:13" ht="12.75">
      <c r="L73" s="106"/>
      <c r="M73" s="97"/>
    </row>
    <row r="74" ht="12.75">
      <c r="L74" s="98"/>
    </row>
    <row r="75" ht="12.75">
      <c r="L75" s="98"/>
    </row>
    <row r="76" spans="4:15" ht="15.75">
      <c r="D76" s="100"/>
      <c r="E76" s="101"/>
      <c r="F76" s="101"/>
      <c r="G76" s="101"/>
      <c r="H76" s="101"/>
      <c r="I76" s="102"/>
      <c r="J76" s="212"/>
      <c r="K76" s="212"/>
      <c r="L76" s="212"/>
      <c r="M76" s="212"/>
      <c r="N76" s="212"/>
      <c r="O76" s="212"/>
    </row>
    <row r="77" spans="4:12" ht="15.75">
      <c r="D77" s="100"/>
      <c r="E77" s="101"/>
      <c r="F77" s="101"/>
      <c r="G77" s="101"/>
      <c r="H77" s="101"/>
      <c r="I77" s="102"/>
      <c r="J77" s="101"/>
      <c r="K77" s="102"/>
      <c r="L77" s="101"/>
    </row>
    <row r="78" spans="4:12" ht="15.75">
      <c r="D78" s="100"/>
      <c r="E78" s="101"/>
      <c r="F78" s="101"/>
      <c r="G78" s="101"/>
      <c r="H78" s="101"/>
      <c r="I78" s="102"/>
      <c r="J78" s="101"/>
      <c r="K78" s="102"/>
      <c r="L78" s="101"/>
    </row>
    <row r="79" spans="4:12" ht="15.75">
      <c r="D79" s="100"/>
      <c r="E79" s="101" t="s">
        <v>14</v>
      </c>
      <c r="F79" s="101"/>
      <c r="G79" s="101"/>
      <c r="H79" s="101"/>
      <c r="I79" s="102"/>
      <c r="J79" t="s">
        <v>16</v>
      </c>
      <c r="K79" s="101" t="s">
        <v>26</v>
      </c>
      <c r="L79" s="101"/>
    </row>
  </sheetData>
  <sheetProtection/>
  <mergeCells count="6">
    <mergeCell ref="J76:O76"/>
    <mergeCell ref="G2:P2"/>
    <mergeCell ref="A4:C4"/>
    <mergeCell ref="Q70:S70"/>
    <mergeCell ref="J3:L3"/>
    <mergeCell ref="P4:Q4"/>
  </mergeCells>
  <conditionalFormatting sqref="H69 H7 F53 H9 F69 H67 F45 H13 F13 H15 F57 H17 F17 H19 F19 H21 F21 H23 F23 H25 F25 H27 F27 H29 F29 H31 F31 H33 F33 H35 F35 H37 F37 H41 F41 H43 F43 H45 H47 F47 H49 F49 H51 F7 H53 F51 H57 F11 H59 F59 H61 F67 H63 F9 H65 F65 H11 F15">
    <cfRule type="expression" priority="1" dxfId="4" stopIfTrue="1">
      <formula>AND($D7&lt;9,$C7&gt;0)</formula>
    </cfRule>
  </conditionalFormatting>
  <conditionalFormatting sqref="J10 J58 H12 H16 H20 H24 H28 H32 H36 H40 H44 H48 H52 H56 H60 H64 L14 N22 L30 N39 L46 N54 J66 H68 J18 J26 J34 J42 J50 L62 H8">
    <cfRule type="expression" priority="2" dxfId="28" stopIfTrue="1">
      <formula>AND($N$1="CU",H8="Umpire")</formula>
    </cfRule>
    <cfRule type="expression" priority="3" dxfId="27" stopIfTrue="1">
      <formula>AND($N$1="CU",H8&lt;&gt;"Umpire",I8&lt;&gt;"")</formula>
    </cfRule>
    <cfRule type="expression" priority="4" dxfId="26" stopIfTrue="1">
      <formula>AND($N$1="CU",H8&lt;&gt;"Umpire")</formula>
    </cfRule>
  </conditionalFormatting>
  <conditionalFormatting sqref="L50 E7 E45 E13 E57 E17 E19 E21 E23 E25 E27 L18 E31 E33 E35 E37 E41 E43 E47 E49 E51 E53 E11 L26 E67 E9 E65 E15 J68 J12 J16 L10 J28 E29 J32 L66 J44 J48 L34 E59 E69 J8 J20 J24 J64 J36 J52 J60 L58 N14 N30 N46 P54 L72 L70 N62 P22 P38">
    <cfRule type="cellIs" priority="5" dxfId="5" operator="equal" stopIfTrue="1">
      <formula>"Bye"</formula>
    </cfRule>
    <cfRule type="expression" priority="6" dxfId="4" stopIfTrue="1">
      <formula>AND($D7&lt;9,$C7&gt;0)</formula>
    </cfRule>
  </conditionalFormatting>
  <conditionalFormatting sqref="M71:N71 M72">
    <cfRule type="expression" priority="7" dxfId="4" stopIfTrue="1">
      <formula>L71="as"</formula>
    </cfRule>
    <cfRule type="expression" priority="8" dxfId="4" stopIfTrue="1">
      <formula>L71="bs"</formula>
    </cfRule>
  </conditionalFormatting>
  <conditionalFormatting sqref="D7 D9 D11 D13 D59 D17 D19 D67 D23 D25 D27 D29 D31 D33 D35 D65 D69 D41 D43 D47 D49 D51 D53 D45 D57 D15">
    <cfRule type="expression" priority="9" dxfId="3" stopIfTrue="1">
      <formula>AND($D7&gt;0,$D7&lt;9,$C7&gt;0)</formula>
    </cfRule>
    <cfRule type="expression" priority="10" dxfId="2" stopIfTrue="1">
      <formula>$D7&gt;0</formula>
    </cfRule>
    <cfRule type="expression" priority="11" dxfId="1" stopIfTrue="1">
      <formula>$E7="Bye"</formula>
    </cfRule>
  </conditionalFormatting>
  <conditionalFormatting sqref="D63 D61">
    <cfRule type="expression" priority="12" dxfId="3" stopIfTrue="1">
      <formula>AND($D61&gt;0,$D61&lt;9,$C61&gt;0)</formula>
    </cfRule>
    <cfRule type="expression" priority="13" dxfId="2" stopIfTrue="1">
      <formula>$D61&gt;0</formula>
    </cfRule>
    <cfRule type="expression" priority="14" dxfId="1" stopIfTrue="1">
      <formula>#REF!="Bye"</formula>
    </cfRule>
  </conditionalFormatting>
  <conditionalFormatting sqref="D39 B7 B9 B11 B13 D37 B17 B19 B21 B23 B25 B27 B29 B31 B33 B35 B37 B39 B41 B43 B45 B47 B49 B51 B53 B57 B59 B61 B63 B65 B67 B69 D55 D21 B15">
    <cfRule type="cellIs" priority="15" dxfId="7" operator="equal" stopIfTrue="1">
      <formula>"DA"</formula>
    </cfRule>
  </conditionalFormatting>
  <conditionalFormatting sqref="H55 F55 H39 F39">
    <cfRule type="expression" priority="16" dxfId="4" stopIfTrue="1">
      <formula>AND(#REF!&lt;9,$C39&gt;0)</formula>
    </cfRule>
  </conditionalFormatting>
  <conditionalFormatting sqref="E55 E39 J56 J40 L42">
    <cfRule type="cellIs" priority="17" dxfId="5" operator="equal" stopIfTrue="1">
      <formula>"Bye"</formula>
    </cfRule>
    <cfRule type="expression" priority="18" dxfId="4" stopIfTrue="1">
      <formula>AND(#REF!&lt;9,$C39&gt;0)</formula>
    </cfRule>
  </conditionalFormatting>
  <conditionalFormatting sqref="I8 I12 I16 I20 I24 I28 I32 I36 I40 I44 I48 I52 I56 I60 I64 I68 K66 K58 K50 K42 K34 K26 K18 K10 M14 M30 M46 M62 O54 O39 O22">
    <cfRule type="expression" priority="19" dxfId="0" stopIfTrue="1">
      <formula>$N$1="CU"</formula>
    </cfRule>
  </conditionalFormatting>
  <dataValidations count="1">
    <dataValidation type="list" allowBlank="1" showInputMessage="1" sqref="H8 H12 H16 H20 H24 H28 H32 H36 H40 H44 H48 H52 H56 H60 H64 H68 J66 J58 L62 N54 J50 L46 J42 N39 J34 L30 J26 N22 J18 L14 J10">
      <formula1>$T$7:$T$18</formula1>
    </dataValidation>
  </dataValidations>
  <printOptions horizontalCentered="1"/>
  <pageMargins left="0.35" right="0.35" top="0.39" bottom="0.39" header="0" footer="0"/>
  <pageSetup fitToHeight="1" fitToWidth="1" horizontalDpi="360" verticalDpi="360" orientation="portrait" paperSize="9" scale="83" r:id="rId3"/>
  <legacyDrawing r:id="rId2"/>
</worksheet>
</file>

<file path=xl/worksheets/sheet4.xml><?xml version="1.0" encoding="utf-8"?>
<worksheet xmlns="http://schemas.openxmlformats.org/spreadsheetml/2006/main" xmlns:r="http://schemas.openxmlformats.org/officeDocument/2006/relationships">
  <sheetPr codeName="Sheet20">
    <pageSetUpPr fitToPage="1"/>
  </sheetPr>
  <dimension ref="A1:V79"/>
  <sheetViews>
    <sheetView showGridLines="0" showZeros="0" tabSelected="1" view="pageBreakPreview" zoomScaleSheetLayoutView="100" zoomScalePageLayoutView="0" workbookViewId="0" topLeftCell="A1">
      <selection activeCell="S62" sqref="S62:S63"/>
    </sheetView>
  </sheetViews>
  <sheetFormatPr defaultColWidth="9.140625" defaultRowHeight="12.75"/>
  <cols>
    <col min="1" max="1" width="3.00390625" style="0" customWidth="1"/>
    <col min="2" max="2" width="4.7109375" style="0" customWidth="1"/>
    <col min="3" max="3" width="4.421875" style="0" hidden="1" customWidth="1"/>
    <col min="4" max="4" width="4.57421875" style="93" customWidth="1"/>
    <col min="5" max="5" width="17.7109375" style="0" customWidth="1"/>
    <col min="6" max="6" width="5.00390625" style="0" customWidth="1"/>
    <col min="7" max="7" width="7.00390625" style="0" customWidth="1"/>
    <col min="8" max="8" width="5.8515625" style="0" customWidth="1"/>
    <col min="9" max="9" width="4.28125" style="94" customWidth="1"/>
    <col min="10" max="10" width="14.57421875" style="0" customWidth="1"/>
    <col min="11" max="11" width="3.7109375" style="94" customWidth="1"/>
    <col min="12" max="12" width="11.7109375" style="0" customWidth="1"/>
    <col min="13" max="13" width="3.140625" style="95" customWidth="1"/>
    <col min="14" max="14" width="10.7109375" style="0" customWidth="1"/>
    <col min="15" max="15" width="1.7109375" style="94" customWidth="1"/>
    <col min="16" max="16" width="10.7109375" style="0" customWidth="1"/>
    <col min="17" max="17" width="1.7109375" style="95"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9" customFormat="1" ht="21" customHeight="1">
      <c r="A1" s="1" t="e">
        <f>'[1]Week SetUp'!$A$6</f>
        <v>#REF!</v>
      </c>
      <c r="B1" s="2"/>
      <c r="C1" s="3"/>
      <c r="D1" s="4"/>
      <c r="E1" s="140" t="s">
        <v>17</v>
      </c>
      <c r="F1" s="3"/>
      <c r="G1" s="139" t="s">
        <v>24</v>
      </c>
      <c r="H1" s="3"/>
      <c r="I1" s="5"/>
      <c r="J1" s="6"/>
      <c r="K1" s="5"/>
      <c r="L1" s="6"/>
      <c r="M1" s="5"/>
      <c r="N1" s="7" t="s">
        <v>0</v>
      </c>
      <c r="O1" s="5"/>
      <c r="P1" s="8"/>
      <c r="Q1" s="5"/>
      <c r="T1" s="10"/>
      <c r="U1" s="10"/>
      <c r="V1" s="10"/>
    </row>
    <row r="2" spans="1:17" s="18" customFormat="1" ht="13.5" customHeight="1">
      <c r="A2" s="11">
        <f>'[1]Week SetUp'!$A$8</f>
        <v>0</v>
      </c>
      <c r="B2" s="12"/>
      <c r="C2" s="13"/>
      <c r="D2" s="14"/>
      <c r="E2" s="15"/>
      <c r="F2" s="16"/>
      <c r="G2" s="213" t="s">
        <v>21</v>
      </c>
      <c r="H2" s="213"/>
      <c r="I2" s="213"/>
      <c r="J2" s="213"/>
      <c r="K2" s="213"/>
      <c r="L2" s="213"/>
      <c r="M2" s="213"/>
      <c r="N2" s="213"/>
      <c r="O2" s="213"/>
      <c r="P2" s="213"/>
      <c r="Q2" s="17"/>
    </row>
    <row r="3" spans="1:17" s="22" customFormat="1" ht="11.25" customHeight="1">
      <c r="A3" s="19"/>
      <c r="B3" s="19"/>
      <c r="C3" s="19"/>
      <c r="D3" s="19"/>
      <c r="E3" s="19"/>
      <c r="F3" s="19" t="s">
        <v>1</v>
      </c>
      <c r="G3" s="19"/>
      <c r="H3" s="19"/>
      <c r="I3" s="20"/>
      <c r="J3" s="216" t="s">
        <v>28</v>
      </c>
      <c r="K3" s="216"/>
      <c r="L3" s="216"/>
      <c r="M3" s="20"/>
      <c r="N3" s="19"/>
      <c r="O3" s="20"/>
      <c r="P3" s="19"/>
      <c r="Q3" s="21" t="s">
        <v>2</v>
      </c>
    </row>
    <row r="4" spans="1:17" s="28" customFormat="1" ht="11.25" customHeight="1" thickBot="1">
      <c r="A4" s="214"/>
      <c r="B4" s="214"/>
      <c r="C4" s="214"/>
      <c r="D4" s="23"/>
      <c r="E4" s="24"/>
      <c r="F4" s="24"/>
      <c r="G4" s="25"/>
      <c r="H4" s="24"/>
      <c r="I4" s="26"/>
      <c r="J4" s="141"/>
      <c r="K4" s="26"/>
      <c r="L4" s="105" t="str">
        <f>'[1]Week SetUp'!$C$12</f>
        <v> </v>
      </c>
      <c r="M4" s="27"/>
      <c r="N4" s="24"/>
      <c r="O4" s="26"/>
      <c r="P4" s="217"/>
      <c r="Q4" s="217"/>
    </row>
    <row r="5" spans="1:17" s="22" customFormat="1" ht="9.75">
      <c r="A5" s="29"/>
      <c r="B5" s="30" t="s">
        <v>3</v>
      </c>
      <c r="C5" s="31" t="s">
        <v>4</v>
      </c>
      <c r="D5" s="32" t="s">
        <v>5</v>
      </c>
      <c r="E5" s="33" t="s">
        <v>6</v>
      </c>
      <c r="F5" s="33" t="s">
        <v>7</v>
      </c>
      <c r="G5" s="33"/>
      <c r="H5" s="33" t="s">
        <v>8</v>
      </c>
      <c r="I5" s="33"/>
      <c r="J5" s="30" t="s">
        <v>9</v>
      </c>
      <c r="K5" s="34"/>
      <c r="L5" s="30" t="s">
        <v>10</v>
      </c>
      <c r="M5" s="34"/>
      <c r="N5" s="30" t="s">
        <v>11</v>
      </c>
      <c r="O5" s="34"/>
      <c r="P5" s="30" t="s">
        <v>12</v>
      </c>
      <c r="Q5" s="35"/>
    </row>
    <row r="6" spans="1:17" s="22" customFormat="1" ht="3.75" customHeight="1" thickBot="1">
      <c r="A6" s="36"/>
      <c r="B6" s="37"/>
      <c r="C6" s="38"/>
      <c r="D6" s="39"/>
      <c r="E6" s="40"/>
      <c r="F6" s="40"/>
      <c r="G6" s="41"/>
      <c r="H6" s="40"/>
      <c r="I6" s="42"/>
      <c r="J6" s="37"/>
      <c r="K6" s="42"/>
      <c r="L6" s="37"/>
      <c r="M6" s="42"/>
      <c r="N6" s="37"/>
      <c r="O6" s="42"/>
      <c r="P6" s="37"/>
      <c r="Q6" s="43"/>
    </row>
    <row r="7" spans="1:22" s="53" customFormat="1" ht="11.25" customHeight="1">
      <c r="A7" s="44">
        <v>1</v>
      </c>
      <c r="B7" s="45" t="str">
        <f>IF($D7="","",VLOOKUP($D7,'[1]Si Main Draw Prep'!$A$7:$J$38,10))</f>
        <v>DA</v>
      </c>
      <c r="C7" s="45">
        <v>18</v>
      </c>
      <c r="D7" s="46">
        <v>1</v>
      </c>
      <c r="E7" s="143" t="s">
        <v>123</v>
      </c>
      <c r="F7" s="146" t="s">
        <v>124</v>
      </c>
      <c r="G7" s="146"/>
      <c r="H7" s="146"/>
      <c r="I7" s="48"/>
      <c r="J7" s="49"/>
      <c r="K7" s="49"/>
      <c r="L7" s="49"/>
      <c r="M7" s="49"/>
      <c r="N7" s="50"/>
      <c r="O7" s="51"/>
      <c r="P7" s="50"/>
      <c r="Q7" s="51"/>
      <c r="R7" s="52"/>
      <c r="T7" s="54" t="str">
        <f>'[1]Officials'!P24</f>
        <v>Umpire</v>
      </c>
      <c r="V7" s="55" t="str">
        <f>F$7&amp;" "&amp;E$7</f>
        <v>Александра Ефремова</v>
      </c>
    </row>
    <row r="8" spans="1:22" s="53" customFormat="1" ht="9" customHeight="1">
      <c r="A8" s="56"/>
      <c r="B8" s="57"/>
      <c r="C8" s="57"/>
      <c r="D8" s="58"/>
      <c r="E8" s="147"/>
      <c r="F8" s="148"/>
      <c r="G8" s="147"/>
      <c r="H8" s="157"/>
      <c r="I8" s="59"/>
      <c r="J8" s="150" t="s">
        <v>123</v>
      </c>
      <c r="K8" s="186"/>
      <c r="L8" s="49"/>
      <c r="M8" s="49"/>
      <c r="N8" s="50"/>
      <c r="O8" s="51"/>
      <c r="P8" s="50"/>
      <c r="Q8" s="51"/>
      <c r="R8" s="52"/>
      <c r="T8" s="61" t="str">
        <f>'[1]Officials'!P25</f>
        <v> </v>
      </c>
      <c r="V8" s="62" t="e">
        <f>#REF!&amp;" "&amp;#REF!</f>
        <v>#REF!</v>
      </c>
    </row>
    <row r="9" spans="1:22" s="53" customFormat="1" ht="9" customHeight="1">
      <c r="A9" s="56">
        <v>2</v>
      </c>
      <c r="B9" s="45" t="str">
        <f>IF($D9="","",VLOOKUP($D9,'[1]Si Main Draw Prep'!$A$7:$J$38,10))</f>
        <v>DA</v>
      </c>
      <c r="C9" s="45"/>
      <c r="D9" s="63">
        <v>12</v>
      </c>
      <c r="E9" s="146" t="s">
        <v>169</v>
      </c>
      <c r="F9" s="146" t="s">
        <v>170</v>
      </c>
      <c r="G9" s="146"/>
      <c r="H9" s="143"/>
      <c r="I9" s="64"/>
      <c r="J9" s="166" t="s">
        <v>203</v>
      </c>
      <c r="K9" s="187"/>
      <c r="L9" s="151"/>
      <c r="M9" s="49"/>
      <c r="N9" s="50"/>
      <c r="O9" s="51"/>
      <c r="P9" s="50"/>
      <c r="Q9" s="51"/>
      <c r="R9" s="52"/>
      <c r="T9" s="61" t="str">
        <f>'[1]Officials'!P26</f>
        <v> </v>
      </c>
      <c r="V9" s="62" t="str">
        <f>F$11&amp;" "&amp;E$11</f>
        <v>полина Бабарико</v>
      </c>
    </row>
    <row r="10" spans="1:22" s="53" customFormat="1" ht="9" customHeight="1">
      <c r="A10" s="56"/>
      <c r="B10" s="57"/>
      <c r="C10" s="57"/>
      <c r="D10" s="58"/>
      <c r="E10" s="147"/>
      <c r="F10" s="147"/>
      <c r="G10" s="147"/>
      <c r="H10" s="147"/>
      <c r="I10" s="67"/>
      <c r="J10" s="162"/>
      <c r="K10" s="188"/>
      <c r="L10" s="150" t="s">
        <v>123</v>
      </c>
      <c r="M10" s="60"/>
      <c r="N10" s="50"/>
      <c r="O10" s="51"/>
      <c r="P10" s="50"/>
      <c r="Q10" s="51"/>
      <c r="R10" s="52"/>
      <c r="T10" s="61" t="str">
        <f>'[1]Officials'!P27</f>
        <v> </v>
      </c>
      <c r="V10" s="62" t="str">
        <f>F$13&amp;" "&amp;E$13</f>
        <v>Марина Мурашко</v>
      </c>
    </row>
    <row r="11" spans="1:22" s="53" customFormat="1" ht="9" customHeight="1">
      <c r="A11" s="56">
        <v>3</v>
      </c>
      <c r="B11" s="45"/>
      <c r="C11" s="45">
        <v>31</v>
      </c>
      <c r="D11" s="63"/>
      <c r="E11" s="146" t="s">
        <v>148</v>
      </c>
      <c r="F11" s="146" t="s">
        <v>149</v>
      </c>
      <c r="G11" s="146"/>
      <c r="H11" s="146"/>
      <c r="I11" s="48"/>
      <c r="J11" s="151"/>
      <c r="K11" s="190"/>
      <c r="L11" s="166" t="s">
        <v>219</v>
      </c>
      <c r="M11" s="66"/>
      <c r="N11" s="50"/>
      <c r="O11" s="51"/>
      <c r="P11" s="50"/>
      <c r="Q11" s="51"/>
      <c r="R11" s="52"/>
      <c r="T11" s="61" t="str">
        <f>'[1]Officials'!P28</f>
        <v> </v>
      </c>
      <c r="U11" s="70"/>
      <c r="V11" s="62" t="str">
        <f>F$15&amp;" "&amp;E$15</f>
        <v>Анастасия Рафальская</v>
      </c>
    </row>
    <row r="12" spans="1:22" s="53" customFormat="1" ht="9" customHeight="1">
      <c r="A12" s="56"/>
      <c r="B12" s="71"/>
      <c r="C12" s="57"/>
      <c r="D12" s="58"/>
      <c r="E12" s="147"/>
      <c r="F12" s="149"/>
      <c r="G12" s="147"/>
      <c r="H12" s="157"/>
      <c r="I12" s="59"/>
      <c r="J12" s="150" t="s">
        <v>148</v>
      </c>
      <c r="K12" s="191"/>
      <c r="L12" s="151"/>
      <c r="M12" s="73"/>
      <c r="N12" s="50"/>
      <c r="O12" s="51"/>
      <c r="P12" s="50"/>
      <c r="Q12" s="51"/>
      <c r="R12" s="52"/>
      <c r="T12" s="61" t="str">
        <f>'[1]Officials'!P29</f>
        <v> </v>
      </c>
      <c r="V12" s="62" t="str">
        <f>F$17&amp;" "&amp;E$17</f>
        <v>Диана Чурилова</v>
      </c>
    </row>
    <row r="13" spans="1:22" s="53" customFormat="1" ht="9" customHeight="1">
      <c r="A13" s="56">
        <v>4</v>
      </c>
      <c r="B13" s="45"/>
      <c r="C13" s="45">
        <v>35</v>
      </c>
      <c r="D13" s="63"/>
      <c r="E13" s="146" t="s">
        <v>143</v>
      </c>
      <c r="F13" s="146" t="s">
        <v>144</v>
      </c>
      <c r="G13" s="146"/>
      <c r="H13" s="146"/>
      <c r="I13" s="74"/>
      <c r="J13" s="151" t="s">
        <v>204</v>
      </c>
      <c r="K13" s="189"/>
      <c r="L13" s="151"/>
      <c r="M13" s="69"/>
      <c r="N13" s="50"/>
      <c r="O13" s="51"/>
      <c r="P13" s="50"/>
      <c r="Q13" s="51"/>
      <c r="R13" s="52"/>
      <c r="T13" s="61" t="str">
        <f>'[1]Officials'!P30</f>
        <v> </v>
      </c>
      <c r="V13" s="62" t="str">
        <f>F$19&amp;" "&amp;E$19</f>
        <v>Анастасия Гайшун</v>
      </c>
    </row>
    <row r="14" spans="1:22" s="53" customFormat="1" ht="9" customHeight="1">
      <c r="A14" s="56"/>
      <c r="B14" s="57"/>
      <c r="C14" s="57"/>
      <c r="D14" s="58"/>
      <c r="E14" s="147"/>
      <c r="F14" s="147"/>
      <c r="G14" s="147"/>
      <c r="H14" s="147"/>
      <c r="I14" s="67"/>
      <c r="J14" s="151"/>
      <c r="K14" s="189"/>
      <c r="L14" s="162"/>
      <c r="M14" s="68"/>
      <c r="N14" s="150" t="s">
        <v>123</v>
      </c>
      <c r="O14" s="75"/>
      <c r="P14" s="50"/>
      <c r="Q14" s="51"/>
      <c r="R14" s="52"/>
      <c r="T14" s="61" t="str">
        <f>'[1]Officials'!P31</f>
        <v> </v>
      </c>
      <c r="V14" s="62" t="str">
        <f>F$21&amp;" "&amp;E$21</f>
        <v>Анастасия Громыко</v>
      </c>
    </row>
    <row r="15" spans="1:22" s="53" customFormat="1" ht="9" customHeight="1">
      <c r="A15" s="56">
        <v>5</v>
      </c>
      <c r="B15" s="45"/>
      <c r="C15" s="45">
        <v>73</v>
      </c>
      <c r="D15" s="63"/>
      <c r="E15" s="146" t="s">
        <v>138</v>
      </c>
      <c r="F15" s="146" t="s">
        <v>136</v>
      </c>
      <c r="G15" s="146"/>
      <c r="H15" s="146"/>
      <c r="I15" s="76"/>
      <c r="J15" s="151"/>
      <c r="K15" s="189"/>
      <c r="L15" s="151"/>
      <c r="M15" s="69"/>
      <c r="N15" s="202" t="s">
        <v>216</v>
      </c>
      <c r="O15" s="78"/>
      <c r="P15" s="50"/>
      <c r="Q15" s="51"/>
      <c r="R15" s="52"/>
      <c r="T15" s="61" t="str">
        <f>'[1]Officials'!P32</f>
        <v> </v>
      </c>
      <c r="V15" s="62" t="str">
        <f>F$23&amp;" "&amp;E$23</f>
        <v>Алина Кишко</v>
      </c>
    </row>
    <row r="16" spans="1:22" s="53" customFormat="1" ht="9" customHeight="1">
      <c r="A16" s="56"/>
      <c r="B16" s="57"/>
      <c r="C16" s="57"/>
      <c r="D16" s="58"/>
      <c r="E16" s="147"/>
      <c r="F16" s="149"/>
      <c r="G16" s="147"/>
      <c r="H16" s="157"/>
      <c r="I16" s="59"/>
      <c r="J16" s="150" t="s">
        <v>138</v>
      </c>
      <c r="K16" s="186"/>
      <c r="L16" s="151"/>
      <c r="M16" s="69"/>
      <c r="N16" s="114"/>
      <c r="O16" s="78"/>
      <c r="P16" s="50"/>
      <c r="Q16" s="51"/>
      <c r="R16" s="52"/>
      <c r="T16" s="61" t="str">
        <f>'[1]Officials'!P33</f>
        <v> </v>
      </c>
      <c r="V16" s="62" t="str">
        <f>F$25&amp;" "&amp;E$25</f>
        <v>Ксения Рябушко</v>
      </c>
    </row>
    <row r="17" spans="1:22" s="53" customFormat="1" ht="9" customHeight="1">
      <c r="A17" s="56">
        <v>6</v>
      </c>
      <c r="B17" s="45">
        <f>IF($D17="","",VLOOKUP($D17,'[1]Si Main Draw Prep'!$A$7:$J$38,10))</f>
      </c>
      <c r="C17" s="45">
        <v>37</v>
      </c>
      <c r="D17" s="63"/>
      <c r="E17" s="146" t="s">
        <v>145</v>
      </c>
      <c r="F17" s="146" t="s">
        <v>146</v>
      </c>
      <c r="G17" s="146"/>
      <c r="H17" s="146"/>
      <c r="I17" s="64"/>
      <c r="J17" s="166" t="s">
        <v>205</v>
      </c>
      <c r="K17" s="187"/>
      <c r="L17" s="151"/>
      <c r="M17" s="69"/>
      <c r="N17" s="114"/>
      <c r="O17" s="78"/>
      <c r="P17" s="50"/>
      <c r="Q17" s="51"/>
      <c r="R17" s="52"/>
      <c r="T17" s="61" t="str">
        <f>'[1]Officials'!P34</f>
        <v> </v>
      </c>
      <c r="V17" s="62" t="str">
        <f>F$27&amp;" "&amp;E$27</f>
        <v>Анна Виноградова</v>
      </c>
    </row>
    <row r="18" spans="1:22" s="53" customFormat="1" ht="9" customHeight="1" thickBot="1">
      <c r="A18" s="56"/>
      <c r="B18" s="57"/>
      <c r="C18" s="57"/>
      <c r="D18" s="58"/>
      <c r="E18" s="147"/>
      <c r="F18" s="147"/>
      <c r="G18" s="147"/>
      <c r="H18" s="147"/>
      <c r="I18" s="67"/>
      <c r="J18" s="162"/>
      <c r="K18" s="188"/>
      <c r="L18" s="150" t="s">
        <v>138</v>
      </c>
      <c r="M18" s="72"/>
      <c r="N18" s="114"/>
      <c r="O18" s="78"/>
      <c r="P18" s="50"/>
      <c r="Q18" s="51"/>
      <c r="R18" s="52"/>
      <c r="T18" s="79" t="str">
        <f>'[1]Officials'!P35</f>
        <v>None</v>
      </c>
      <c r="V18" s="62" t="str">
        <f>F$29&amp;" "&amp;E$29</f>
        <v>Маргарита Чоладзе</v>
      </c>
    </row>
    <row r="19" spans="1:22" s="53" customFormat="1" ht="9" customHeight="1">
      <c r="A19" s="56">
        <v>7</v>
      </c>
      <c r="B19" s="45" t="s">
        <v>172</v>
      </c>
      <c r="C19" s="45">
        <v>41</v>
      </c>
      <c r="D19" s="63"/>
      <c r="E19" s="146" t="s">
        <v>171</v>
      </c>
      <c r="F19" s="146" t="s">
        <v>136</v>
      </c>
      <c r="G19" s="146"/>
      <c r="H19" s="146"/>
      <c r="I19" s="48"/>
      <c r="J19" s="151"/>
      <c r="K19" s="190"/>
      <c r="L19" s="166" t="s">
        <v>249</v>
      </c>
      <c r="M19" s="65"/>
      <c r="N19" s="114"/>
      <c r="O19" s="78"/>
      <c r="P19" s="50"/>
      <c r="Q19" s="51"/>
      <c r="R19" s="52"/>
      <c r="V19" s="62" t="str">
        <f>F$31&amp;" "&amp;E$31</f>
        <v>Анастасия Комар</v>
      </c>
    </row>
    <row r="20" spans="1:22" s="53" customFormat="1" ht="9" customHeight="1">
      <c r="A20" s="56"/>
      <c r="B20" s="57"/>
      <c r="C20" s="57"/>
      <c r="D20" s="58"/>
      <c r="E20" s="147"/>
      <c r="F20" s="149"/>
      <c r="G20" s="147"/>
      <c r="H20" s="157"/>
      <c r="I20" s="59"/>
      <c r="J20" s="150" t="s">
        <v>135</v>
      </c>
      <c r="K20" s="191"/>
      <c r="L20" s="151"/>
      <c r="M20" s="80"/>
      <c r="N20" s="114"/>
      <c r="O20" s="78"/>
      <c r="P20" s="50"/>
      <c r="Q20" s="51"/>
      <c r="R20" s="52"/>
      <c r="V20" s="62" t="str">
        <f>F$33&amp;" "&amp;E$35</f>
        <v>Полина Хотько</v>
      </c>
    </row>
    <row r="21" spans="1:22" s="53" customFormat="1" ht="9" customHeight="1">
      <c r="A21" s="44">
        <v>8</v>
      </c>
      <c r="B21" s="47"/>
      <c r="C21" s="45">
        <v>26</v>
      </c>
      <c r="D21" s="145" t="s">
        <v>175</v>
      </c>
      <c r="E21" s="143" t="s">
        <v>135</v>
      </c>
      <c r="F21" s="143" t="s">
        <v>136</v>
      </c>
      <c r="G21" s="143"/>
      <c r="H21" s="146"/>
      <c r="I21" s="74"/>
      <c r="J21" s="151" t="s">
        <v>206</v>
      </c>
      <c r="K21" s="189"/>
      <c r="L21" s="151"/>
      <c r="M21" s="49"/>
      <c r="N21" s="114"/>
      <c r="O21" s="78"/>
      <c r="P21" s="114"/>
      <c r="Q21" s="203"/>
      <c r="R21" s="52"/>
      <c r="V21" s="62" t="e">
        <f>F$35&amp;" "&amp;#REF!</f>
        <v>#REF!</v>
      </c>
    </row>
    <row r="22" spans="1:22" s="53" customFormat="1" ht="9" customHeight="1">
      <c r="A22" s="56"/>
      <c r="B22" s="57"/>
      <c r="C22" s="57"/>
      <c r="D22" s="81"/>
      <c r="E22" s="147"/>
      <c r="F22" s="147"/>
      <c r="G22" s="147"/>
      <c r="H22" s="147"/>
      <c r="I22" s="67"/>
      <c r="J22" s="151"/>
      <c r="K22" s="189"/>
      <c r="L22" s="151"/>
      <c r="M22" s="49"/>
      <c r="N22" s="162"/>
      <c r="O22" s="68"/>
      <c r="P22" s="150" t="s">
        <v>123</v>
      </c>
      <c r="Q22" s="205"/>
      <c r="R22" s="52"/>
      <c r="V22" s="62" t="str">
        <f>F$37&amp;" "&amp;E$37</f>
        <v>Карина Селюкова</v>
      </c>
    </row>
    <row r="23" spans="1:22" s="53" customFormat="1" ht="9" customHeight="1">
      <c r="A23" s="44">
        <v>9</v>
      </c>
      <c r="B23" s="45"/>
      <c r="C23" s="45">
        <v>20</v>
      </c>
      <c r="D23" s="46">
        <v>3</v>
      </c>
      <c r="E23" s="146" t="s">
        <v>127</v>
      </c>
      <c r="F23" s="146" t="s">
        <v>128</v>
      </c>
      <c r="G23" s="146"/>
      <c r="H23" s="146"/>
      <c r="I23" s="48"/>
      <c r="J23" s="151"/>
      <c r="K23" s="189"/>
      <c r="L23" s="151"/>
      <c r="M23" s="49"/>
      <c r="N23" s="114"/>
      <c r="O23" s="78"/>
      <c r="P23" s="114" t="s">
        <v>211</v>
      </c>
      <c r="Q23" s="206"/>
      <c r="R23" s="52"/>
      <c r="V23" s="62" t="str">
        <f>F$39&amp;" "&amp;E$39</f>
        <v>Александра Лебедева</v>
      </c>
    </row>
    <row r="24" spans="1:22" s="53" customFormat="1" ht="9" customHeight="1">
      <c r="A24" s="56"/>
      <c r="B24" s="57"/>
      <c r="C24" s="57"/>
      <c r="D24" s="58"/>
      <c r="E24" s="147"/>
      <c r="F24" s="148"/>
      <c r="G24" s="147"/>
      <c r="H24" s="157"/>
      <c r="I24" s="59"/>
      <c r="J24" s="150" t="s">
        <v>127</v>
      </c>
      <c r="K24" s="186"/>
      <c r="L24" s="151"/>
      <c r="M24" s="49"/>
      <c r="N24" s="114"/>
      <c r="O24" s="78"/>
      <c r="P24" s="114"/>
      <c r="Q24" s="206"/>
      <c r="R24" s="52"/>
      <c r="V24" s="62" t="str">
        <f>F$41&amp;" "&amp;E$41</f>
        <v>Анастасия Ершова</v>
      </c>
    </row>
    <row r="25" spans="1:22" s="53" customFormat="1" ht="9" customHeight="1">
      <c r="A25" s="56">
        <v>10</v>
      </c>
      <c r="B25" s="45">
        <f>IF($D25="","",VLOOKUP($D25,'[1]Si Main Draw Prep'!$A$7:$J$38,10))</f>
      </c>
      <c r="C25" s="45">
        <v>18</v>
      </c>
      <c r="D25" s="63"/>
      <c r="E25" s="146" t="s">
        <v>166</v>
      </c>
      <c r="F25" s="146" t="s">
        <v>167</v>
      </c>
      <c r="G25" s="146"/>
      <c r="H25" s="146"/>
      <c r="I25" s="64"/>
      <c r="J25" s="166" t="s">
        <v>207</v>
      </c>
      <c r="K25" s="187"/>
      <c r="L25" s="151"/>
      <c r="M25" s="49"/>
      <c r="N25" s="114"/>
      <c r="O25" s="78"/>
      <c r="P25" s="114"/>
      <c r="Q25" s="206"/>
      <c r="R25" s="52"/>
      <c r="V25" s="62" t="str">
        <f>F$43&amp;" "&amp;E$43</f>
        <v>Ольга Юркова</v>
      </c>
    </row>
    <row r="26" spans="1:22" s="53" customFormat="1" ht="9" customHeight="1">
      <c r="A26" s="56"/>
      <c r="B26" s="57"/>
      <c r="C26" s="57"/>
      <c r="D26" s="58"/>
      <c r="E26" s="147"/>
      <c r="F26" s="147"/>
      <c r="G26" s="147"/>
      <c r="H26" s="147"/>
      <c r="I26" s="67"/>
      <c r="J26" s="162"/>
      <c r="K26" s="188"/>
      <c r="L26" s="150" t="s">
        <v>127</v>
      </c>
      <c r="M26" s="60"/>
      <c r="N26" s="114"/>
      <c r="O26" s="78"/>
      <c r="P26" s="114"/>
      <c r="Q26" s="206"/>
      <c r="R26" s="52"/>
      <c r="V26" s="62" t="str">
        <f>F$45&amp;" "&amp;E$45</f>
        <v>Анна Блиновская</v>
      </c>
    </row>
    <row r="27" spans="1:22" s="53" customFormat="1" ht="9" customHeight="1">
      <c r="A27" s="56">
        <v>11</v>
      </c>
      <c r="B27" s="45">
        <f>IF($D27="","",VLOOKUP($D27,'[1]Si Main Draw Prep'!$A$7:$J$38,10))</f>
      </c>
      <c r="C27" s="45">
        <v>70</v>
      </c>
      <c r="D27" s="63"/>
      <c r="E27" s="146" t="s">
        <v>159</v>
      </c>
      <c r="F27" s="146" t="s">
        <v>153</v>
      </c>
      <c r="G27" s="146"/>
      <c r="H27" s="146"/>
      <c r="I27" s="48"/>
      <c r="J27" s="151"/>
      <c r="K27" s="190"/>
      <c r="L27" s="166" t="s">
        <v>210</v>
      </c>
      <c r="M27" s="66"/>
      <c r="N27" s="114"/>
      <c r="O27" s="78"/>
      <c r="P27" s="114"/>
      <c r="Q27" s="206"/>
      <c r="R27" s="52"/>
      <c r="V27" s="62" t="str">
        <f>F$47&amp;" "&amp;E$47</f>
        <v>Анастасия Косаржевская</v>
      </c>
    </row>
    <row r="28" spans="1:22" s="53" customFormat="1" ht="9" customHeight="1">
      <c r="A28" s="56"/>
      <c r="B28" s="71"/>
      <c r="C28" s="57"/>
      <c r="D28" s="58"/>
      <c r="E28" s="147"/>
      <c r="F28" s="149"/>
      <c r="G28" s="147"/>
      <c r="H28" s="157"/>
      <c r="I28" s="59"/>
      <c r="J28" s="150" t="s">
        <v>159</v>
      </c>
      <c r="K28" s="191"/>
      <c r="L28" s="151"/>
      <c r="M28" s="73"/>
      <c r="N28" s="114"/>
      <c r="O28" s="78"/>
      <c r="P28" s="114"/>
      <c r="Q28" s="206"/>
      <c r="R28" s="52"/>
      <c r="V28" s="62" t="str">
        <f>F$49&amp;" "&amp;E$49</f>
        <v>Полина Горшенина</v>
      </c>
    </row>
    <row r="29" spans="1:22" s="53" customFormat="1" ht="9" customHeight="1">
      <c r="A29" s="56">
        <v>12</v>
      </c>
      <c r="B29" s="45"/>
      <c r="C29" s="45">
        <v>52</v>
      </c>
      <c r="D29" s="63"/>
      <c r="E29" s="146" t="s">
        <v>156</v>
      </c>
      <c r="F29" s="146" t="s">
        <v>157</v>
      </c>
      <c r="G29" s="146"/>
      <c r="H29" s="146"/>
      <c r="I29" s="74"/>
      <c r="J29" s="151" t="s">
        <v>208</v>
      </c>
      <c r="K29" s="189"/>
      <c r="L29" s="151"/>
      <c r="M29" s="69"/>
      <c r="N29" s="114"/>
      <c r="O29" s="78"/>
      <c r="P29" s="114"/>
      <c r="Q29" s="206"/>
      <c r="R29" s="52"/>
      <c r="V29" s="62" t="str">
        <f>F$51&amp;" "&amp;E$51</f>
        <v>Ульяна Овчинникова</v>
      </c>
    </row>
    <row r="30" spans="1:22" s="53" customFormat="1" ht="9" customHeight="1">
      <c r="A30" s="56"/>
      <c r="B30" s="57"/>
      <c r="C30" s="57"/>
      <c r="D30" s="58"/>
      <c r="E30" s="147"/>
      <c r="F30" s="147"/>
      <c r="G30" s="147"/>
      <c r="H30" s="147"/>
      <c r="I30" s="67"/>
      <c r="J30" s="151"/>
      <c r="K30" s="189"/>
      <c r="L30" s="162"/>
      <c r="M30" s="68"/>
      <c r="N30" s="150" t="s">
        <v>133</v>
      </c>
      <c r="O30" s="82"/>
      <c r="P30" s="114"/>
      <c r="Q30" s="206"/>
      <c r="R30" s="52"/>
      <c r="V30" s="62" t="str">
        <f>F$53&amp;" "&amp;E$53</f>
        <v>Арина Иванова</v>
      </c>
    </row>
    <row r="31" spans="1:22" s="53" customFormat="1" ht="9" customHeight="1">
      <c r="A31" s="56">
        <v>13</v>
      </c>
      <c r="B31" s="45">
        <f>IF($D31="","",VLOOKUP($D31,'[1]Si Main Draw Prep'!$A$7:$J$38,10))</f>
      </c>
      <c r="C31" s="45">
        <v>47</v>
      </c>
      <c r="D31" s="63"/>
      <c r="E31" s="146" t="s">
        <v>160</v>
      </c>
      <c r="F31" s="146" t="s">
        <v>136</v>
      </c>
      <c r="G31" s="146"/>
      <c r="H31" s="146"/>
      <c r="I31" s="76"/>
      <c r="J31" s="151"/>
      <c r="K31" s="189"/>
      <c r="L31" s="151"/>
      <c r="M31" s="69"/>
      <c r="N31" s="202" t="s">
        <v>205</v>
      </c>
      <c r="O31" s="51"/>
      <c r="P31" s="114"/>
      <c r="Q31" s="206"/>
      <c r="R31" s="52"/>
      <c r="V31" s="62" t="str">
        <f>F$55&amp;" "&amp;E$55</f>
        <v>Ирина Верховцева</v>
      </c>
    </row>
    <row r="32" spans="1:22" s="53" customFormat="1" ht="9" customHeight="1">
      <c r="A32" s="56"/>
      <c r="B32" s="57"/>
      <c r="C32" s="57"/>
      <c r="D32" s="58"/>
      <c r="E32" s="147"/>
      <c r="F32" s="149"/>
      <c r="G32" s="147"/>
      <c r="H32" s="157"/>
      <c r="I32" s="59"/>
      <c r="J32" s="150" t="s">
        <v>160</v>
      </c>
      <c r="K32" s="186"/>
      <c r="L32" s="151"/>
      <c r="M32" s="69"/>
      <c r="N32" s="114"/>
      <c r="O32" s="51"/>
      <c r="P32" s="114"/>
      <c r="Q32" s="206"/>
      <c r="R32" s="52"/>
      <c r="V32" s="62" t="str">
        <f>F$57&amp;" "&amp;E$57</f>
        <v>Юлия Юренко</v>
      </c>
    </row>
    <row r="33" spans="1:22" s="53" customFormat="1" ht="9" customHeight="1">
      <c r="A33" s="56">
        <v>14</v>
      </c>
      <c r="B33" s="45" t="s">
        <v>172</v>
      </c>
      <c r="C33" s="45">
        <v>39</v>
      </c>
      <c r="D33" s="63"/>
      <c r="E33" s="143" t="s">
        <v>20</v>
      </c>
      <c r="F33" s="146" t="s">
        <v>155</v>
      </c>
      <c r="G33" s="146"/>
      <c r="H33" s="146"/>
      <c r="I33" s="64"/>
      <c r="J33" s="166" t="s">
        <v>209</v>
      </c>
      <c r="K33" s="187"/>
      <c r="L33" s="151"/>
      <c r="M33" s="69"/>
      <c r="N33" s="114"/>
      <c r="O33" s="51"/>
      <c r="P33" s="114"/>
      <c r="Q33" s="206"/>
      <c r="R33" s="52"/>
      <c r="V33" s="62" t="str">
        <f>F$59&amp;" "&amp;E$59</f>
        <v>Виктория Жадинская</v>
      </c>
    </row>
    <row r="34" spans="1:22" s="53" customFormat="1" ht="9" customHeight="1">
      <c r="A34" s="56"/>
      <c r="B34" s="57"/>
      <c r="C34" s="57"/>
      <c r="D34" s="58"/>
      <c r="E34" s="147"/>
      <c r="F34" s="147"/>
      <c r="G34" s="147"/>
      <c r="H34" s="147"/>
      <c r="I34" s="67"/>
      <c r="J34" s="162"/>
      <c r="K34" s="188"/>
      <c r="L34" s="150" t="s">
        <v>133</v>
      </c>
      <c r="M34" s="72"/>
      <c r="N34" s="114"/>
      <c r="O34" s="51"/>
      <c r="P34" s="114"/>
      <c r="Q34" s="206"/>
      <c r="R34" s="52"/>
      <c r="V34" s="62" t="str">
        <f>F$61&amp;" "&amp;E$61</f>
        <v>Мария Савицкая</v>
      </c>
    </row>
    <row r="35" spans="1:22" s="53" customFormat="1" ht="9" customHeight="1">
      <c r="A35" s="56">
        <v>15</v>
      </c>
      <c r="B35" s="45"/>
      <c r="C35" s="45">
        <v>30</v>
      </c>
      <c r="D35" s="63"/>
      <c r="E35" s="146" t="s">
        <v>163</v>
      </c>
      <c r="F35" s="146" t="s">
        <v>155</v>
      </c>
      <c r="G35" s="146"/>
      <c r="H35" s="146"/>
      <c r="I35" s="48"/>
      <c r="J35" s="151"/>
      <c r="K35" s="190"/>
      <c r="L35" s="166" t="s">
        <v>250</v>
      </c>
      <c r="M35" s="65"/>
      <c r="N35" s="114"/>
      <c r="O35" s="51"/>
      <c r="P35" s="114"/>
      <c r="Q35" s="206"/>
      <c r="R35" s="52"/>
      <c r="V35" s="62" t="str">
        <f>F$63&amp;" "&amp;E$63</f>
        <v>Владислава Зверева</v>
      </c>
    </row>
    <row r="36" spans="1:22" s="53" customFormat="1" ht="9" customHeight="1">
      <c r="A36" s="56"/>
      <c r="B36" s="57"/>
      <c r="C36" s="57"/>
      <c r="D36" s="58"/>
      <c r="E36" s="147"/>
      <c r="F36" s="149"/>
      <c r="G36" s="147"/>
      <c r="H36" s="157"/>
      <c r="I36" s="59"/>
      <c r="J36" s="150" t="s">
        <v>133</v>
      </c>
      <c r="K36" s="191"/>
      <c r="L36" s="151"/>
      <c r="M36" s="80"/>
      <c r="N36" s="114"/>
      <c r="O36" s="51"/>
      <c r="P36" s="114"/>
      <c r="Q36" s="206"/>
      <c r="R36" s="52"/>
      <c r="V36" s="62" t="str">
        <f>F$9&amp;" "&amp;E$9</f>
        <v>Алика Шульгина</v>
      </c>
    </row>
    <row r="37" spans="1:22" s="53" customFormat="1" ht="9" customHeight="1">
      <c r="A37" s="44">
        <v>16</v>
      </c>
      <c r="B37" s="45"/>
      <c r="C37" s="45">
        <v>28</v>
      </c>
      <c r="D37" s="145" t="s">
        <v>175</v>
      </c>
      <c r="E37" s="143" t="s">
        <v>133</v>
      </c>
      <c r="F37" s="143" t="s">
        <v>134</v>
      </c>
      <c r="G37" s="143"/>
      <c r="H37" s="146"/>
      <c r="I37" s="74"/>
      <c r="J37" s="151" t="s">
        <v>210</v>
      </c>
      <c r="K37" s="189"/>
      <c r="L37" s="151"/>
      <c r="M37" s="49"/>
      <c r="N37" s="203"/>
      <c r="O37" s="51"/>
      <c r="P37" s="114"/>
      <c r="Q37" s="206"/>
      <c r="R37" s="52"/>
      <c r="V37" s="62" t="str">
        <f>F$67&amp;" "&amp;E$67</f>
        <v>Валентина Ефремова</v>
      </c>
    </row>
    <row r="38" spans="1:22" s="53" customFormat="1" ht="9" customHeight="1" thickBot="1">
      <c r="A38" s="56"/>
      <c r="B38" s="57"/>
      <c r="C38" s="57"/>
      <c r="D38" s="144"/>
      <c r="E38" s="115"/>
      <c r="F38" s="115"/>
      <c r="G38" s="115"/>
      <c r="H38" s="147"/>
      <c r="I38" s="67"/>
      <c r="J38" s="151"/>
      <c r="K38" s="189"/>
      <c r="L38" s="151"/>
      <c r="M38" s="49"/>
      <c r="N38" s="204"/>
      <c r="O38" s="83"/>
      <c r="P38" s="143" t="s">
        <v>125</v>
      </c>
      <c r="Q38" s="211"/>
      <c r="R38" s="52"/>
      <c r="V38" s="85" t="str">
        <f>F$69&amp;" "&amp;E$69</f>
        <v>Виктория Канапацкая</v>
      </c>
    </row>
    <row r="39" spans="1:18" s="53" customFormat="1" ht="9" customHeight="1">
      <c r="A39" s="44">
        <v>17</v>
      </c>
      <c r="B39" s="45"/>
      <c r="C39" s="45">
        <v>27</v>
      </c>
      <c r="D39" s="145" t="s">
        <v>175</v>
      </c>
      <c r="E39" s="143" t="s">
        <v>137</v>
      </c>
      <c r="F39" s="143" t="s">
        <v>124</v>
      </c>
      <c r="G39" s="143"/>
      <c r="H39" s="146"/>
      <c r="I39" s="48"/>
      <c r="J39" s="151"/>
      <c r="K39" s="189"/>
      <c r="L39" s="151"/>
      <c r="M39" s="49"/>
      <c r="N39" s="162"/>
      <c r="O39" s="86"/>
      <c r="P39" s="114" t="s">
        <v>266</v>
      </c>
      <c r="Q39" s="206"/>
      <c r="R39" s="52"/>
    </row>
    <row r="40" spans="1:18" s="53" customFormat="1" ht="9" customHeight="1">
      <c r="A40" s="56"/>
      <c r="B40" s="57"/>
      <c r="C40" s="57"/>
      <c r="D40" s="58"/>
      <c r="E40" s="147"/>
      <c r="F40" s="148"/>
      <c r="G40" s="147"/>
      <c r="H40" s="157"/>
      <c r="I40" s="59"/>
      <c r="J40" s="150" t="s">
        <v>137</v>
      </c>
      <c r="K40" s="186"/>
      <c r="L40" s="151"/>
      <c r="M40" s="49"/>
      <c r="N40" s="114"/>
      <c r="O40" s="51"/>
      <c r="P40" s="114"/>
      <c r="Q40" s="206"/>
      <c r="R40" s="52"/>
    </row>
    <row r="41" spans="1:18" s="53" customFormat="1" ht="9" customHeight="1">
      <c r="A41" s="56">
        <v>18</v>
      </c>
      <c r="B41" s="45" t="s">
        <v>172</v>
      </c>
      <c r="C41" s="45">
        <v>88</v>
      </c>
      <c r="D41" s="63"/>
      <c r="E41" s="146" t="s">
        <v>173</v>
      </c>
      <c r="F41" s="146" t="s">
        <v>136</v>
      </c>
      <c r="G41" s="146"/>
      <c r="H41" s="146"/>
      <c r="I41" s="64"/>
      <c r="J41" s="166" t="s">
        <v>211</v>
      </c>
      <c r="K41" s="187"/>
      <c r="L41" s="151"/>
      <c r="M41" s="49"/>
      <c r="N41" s="114"/>
      <c r="O41" s="51"/>
      <c r="P41" s="114"/>
      <c r="Q41" s="206"/>
      <c r="R41" s="52"/>
    </row>
    <row r="42" spans="1:18" s="53" customFormat="1" ht="9" customHeight="1">
      <c r="A42" s="56"/>
      <c r="B42" s="57"/>
      <c r="C42" s="57"/>
      <c r="D42" s="58"/>
      <c r="E42" s="147"/>
      <c r="F42" s="147"/>
      <c r="G42" s="147"/>
      <c r="H42" s="147"/>
      <c r="I42" s="67"/>
      <c r="J42" s="162"/>
      <c r="K42" s="188"/>
      <c r="L42" s="143" t="s">
        <v>152</v>
      </c>
      <c r="M42" s="60"/>
      <c r="N42" s="114"/>
      <c r="O42" s="51"/>
      <c r="P42" s="114"/>
      <c r="Q42" s="206"/>
      <c r="R42" s="52"/>
    </row>
    <row r="43" spans="1:18" s="53" customFormat="1" ht="9" customHeight="1">
      <c r="A43" s="56">
        <v>19</v>
      </c>
      <c r="B43" s="45"/>
      <c r="C43" s="45">
        <v>32</v>
      </c>
      <c r="D43" s="63"/>
      <c r="E43" s="146" t="s">
        <v>150</v>
      </c>
      <c r="F43" s="146" t="s">
        <v>151</v>
      </c>
      <c r="G43" s="146"/>
      <c r="H43" s="146"/>
      <c r="I43" s="48"/>
      <c r="J43" s="151"/>
      <c r="K43" s="190"/>
      <c r="L43" s="166" t="s">
        <v>251</v>
      </c>
      <c r="M43" s="66"/>
      <c r="N43" s="114"/>
      <c r="O43" s="51"/>
      <c r="P43" s="114"/>
      <c r="Q43" s="206"/>
      <c r="R43" s="52"/>
    </row>
    <row r="44" spans="1:18" s="53" customFormat="1" ht="9" customHeight="1">
      <c r="A44" s="56"/>
      <c r="B44" s="71"/>
      <c r="C44" s="57"/>
      <c r="D44" s="58"/>
      <c r="E44" s="147"/>
      <c r="F44" s="149"/>
      <c r="G44" s="147"/>
      <c r="H44" s="157"/>
      <c r="I44" s="59"/>
      <c r="J44" s="143" t="s">
        <v>152</v>
      </c>
      <c r="K44" s="191"/>
      <c r="L44" s="151"/>
      <c r="M44" s="73"/>
      <c r="N44" s="114"/>
      <c r="O44" s="51"/>
      <c r="P44" s="114"/>
      <c r="Q44" s="206"/>
      <c r="R44" s="52"/>
    </row>
    <row r="45" spans="1:18" s="53" customFormat="1" ht="9" customHeight="1">
      <c r="A45" s="56">
        <v>20</v>
      </c>
      <c r="B45" s="45"/>
      <c r="C45" s="45">
        <v>122</v>
      </c>
      <c r="D45" s="63"/>
      <c r="E45" s="146" t="s">
        <v>152</v>
      </c>
      <c r="F45" s="146" t="s">
        <v>153</v>
      </c>
      <c r="G45" s="146"/>
      <c r="H45" s="146"/>
      <c r="I45" s="74"/>
      <c r="J45" s="151" t="s">
        <v>218</v>
      </c>
      <c r="K45" s="189"/>
      <c r="L45" s="151"/>
      <c r="M45" s="69"/>
      <c r="N45" s="114"/>
      <c r="O45" s="51"/>
      <c r="P45" s="114"/>
      <c r="Q45" s="206"/>
      <c r="R45" s="52"/>
    </row>
    <row r="46" spans="1:18" s="53" customFormat="1" ht="9" customHeight="1">
      <c r="A46" s="56"/>
      <c r="B46" s="57"/>
      <c r="C46" s="57"/>
      <c r="D46" s="58"/>
      <c r="E46" s="147"/>
      <c r="F46" s="147"/>
      <c r="G46" s="147"/>
      <c r="H46" s="147"/>
      <c r="I46" s="67"/>
      <c r="J46" s="151"/>
      <c r="K46" s="189"/>
      <c r="L46" s="162"/>
      <c r="M46" s="68"/>
      <c r="N46" s="150" t="s">
        <v>129</v>
      </c>
      <c r="O46" s="75"/>
      <c r="P46" s="114"/>
      <c r="Q46" s="206"/>
      <c r="R46" s="52"/>
    </row>
    <row r="47" spans="1:18" s="53" customFormat="1" ht="9" customHeight="1">
      <c r="A47" s="56">
        <v>21</v>
      </c>
      <c r="B47" s="45"/>
      <c r="C47" s="45">
        <v>48</v>
      </c>
      <c r="D47" s="63"/>
      <c r="E47" s="146" t="s">
        <v>147</v>
      </c>
      <c r="F47" s="146" t="s">
        <v>136</v>
      </c>
      <c r="G47" s="146"/>
      <c r="H47" s="146"/>
      <c r="I47" s="76"/>
      <c r="J47" s="151"/>
      <c r="K47" s="189"/>
      <c r="L47" s="151"/>
      <c r="M47" s="69"/>
      <c r="N47" s="202" t="s">
        <v>253</v>
      </c>
      <c r="O47" s="78"/>
      <c r="P47" s="114"/>
      <c r="Q47" s="206"/>
      <c r="R47" s="52"/>
    </row>
    <row r="48" spans="1:18" s="53" customFormat="1" ht="9" customHeight="1">
      <c r="A48" s="56"/>
      <c r="B48" s="57"/>
      <c r="C48" s="57"/>
      <c r="D48" s="58"/>
      <c r="E48" s="147"/>
      <c r="F48" s="149"/>
      <c r="G48" s="147"/>
      <c r="H48" s="157"/>
      <c r="I48" s="59"/>
      <c r="J48" s="143" t="s">
        <v>147</v>
      </c>
      <c r="K48" s="186"/>
      <c r="L48" s="151"/>
      <c r="M48" s="69"/>
      <c r="N48" s="114"/>
      <c r="O48" s="78"/>
      <c r="P48" s="114"/>
      <c r="Q48" s="206"/>
      <c r="R48" s="52"/>
    </row>
    <row r="49" spans="1:18" s="53" customFormat="1" ht="9" customHeight="1">
      <c r="A49" s="56">
        <v>22</v>
      </c>
      <c r="B49" s="45"/>
      <c r="C49" s="45">
        <v>68</v>
      </c>
      <c r="D49" s="63"/>
      <c r="E49" s="146" t="s">
        <v>154</v>
      </c>
      <c r="F49" s="146" t="s">
        <v>155</v>
      </c>
      <c r="G49" s="146"/>
      <c r="H49" s="146"/>
      <c r="I49" s="64"/>
      <c r="J49" s="166" t="s">
        <v>209</v>
      </c>
      <c r="K49" s="187"/>
      <c r="L49" s="151"/>
      <c r="M49" s="69"/>
      <c r="N49" s="114"/>
      <c r="O49" s="78"/>
      <c r="P49" s="114"/>
      <c r="Q49" s="206"/>
      <c r="R49" s="52"/>
    </row>
    <row r="50" spans="1:18" s="53" customFormat="1" ht="9" customHeight="1">
      <c r="A50" s="56"/>
      <c r="B50" s="57"/>
      <c r="C50" s="57"/>
      <c r="D50" s="58"/>
      <c r="E50" s="147"/>
      <c r="F50" s="147"/>
      <c r="G50" s="147"/>
      <c r="H50" s="147"/>
      <c r="I50" s="67"/>
      <c r="J50" s="162"/>
      <c r="K50" s="188"/>
      <c r="L50" s="150" t="s">
        <v>129</v>
      </c>
      <c r="M50" s="72"/>
      <c r="N50" s="114"/>
      <c r="O50" s="78"/>
      <c r="P50" s="114"/>
      <c r="Q50" s="206"/>
      <c r="R50" s="52"/>
    </row>
    <row r="51" spans="1:18" s="53" customFormat="1" ht="9" customHeight="1">
      <c r="A51" s="56">
        <v>23</v>
      </c>
      <c r="B51" s="45"/>
      <c r="C51" s="45">
        <v>33</v>
      </c>
      <c r="D51" s="63"/>
      <c r="E51" s="146" t="s">
        <v>161</v>
      </c>
      <c r="F51" s="146" t="s">
        <v>162</v>
      </c>
      <c r="G51" s="146"/>
      <c r="H51" s="146"/>
      <c r="I51" s="48"/>
      <c r="J51" s="151"/>
      <c r="K51" s="190"/>
      <c r="L51" s="166" t="s">
        <v>206</v>
      </c>
      <c r="M51" s="65"/>
      <c r="N51" s="114"/>
      <c r="O51" s="78"/>
      <c r="P51" s="114"/>
      <c r="Q51" s="206"/>
      <c r="R51" s="52"/>
    </row>
    <row r="52" spans="1:18" s="53" customFormat="1" ht="9" customHeight="1">
      <c r="A52" s="56"/>
      <c r="B52" s="57"/>
      <c r="C52" s="57"/>
      <c r="D52" s="58"/>
      <c r="E52" s="147"/>
      <c r="F52" s="149"/>
      <c r="G52" s="147"/>
      <c r="H52" s="157"/>
      <c r="I52" s="59"/>
      <c r="J52" s="150" t="s">
        <v>129</v>
      </c>
      <c r="K52" s="191"/>
      <c r="L52" s="151"/>
      <c r="M52" s="80"/>
      <c r="N52" s="114"/>
      <c r="O52" s="78"/>
      <c r="P52" s="114"/>
      <c r="Q52" s="206"/>
      <c r="R52" s="52"/>
    </row>
    <row r="53" spans="1:18" s="53" customFormat="1" ht="9" customHeight="1">
      <c r="A53" s="44">
        <v>24</v>
      </c>
      <c r="B53" s="45" t="str">
        <f>IF($D53="","",VLOOKUP($D53,'[1]Si Main Draw Prep'!$A$7:$J$38,10))</f>
        <v>DA</v>
      </c>
      <c r="C53" s="45">
        <f>IF($D53="","",VLOOKUP($D53,'[1]Si Main Draw Prep'!$A$7:$K$38,11))</f>
        <v>5</v>
      </c>
      <c r="D53" s="46">
        <v>4</v>
      </c>
      <c r="E53" s="146" t="s">
        <v>129</v>
      </c>
      <c r="F53" s="146" t="s">
        <v>130</v>
      </c>
      <c r="G53" s="146"/>
      <c r="H53" s="146"/>
      <c r="I53" s="74"/>
      <c r="J53" s="151" t="s">
        <v>212</v>
      </c>
      <c r="K53" s="189"/>
      <c r="L53" s="151"/>
      <c r="M53" s="49"/>
      <c r="N53" s="114"/>
      <c r="O53" s="78"/>
      <c r="P53" s="114"/>
      <c r="Q53" s="206"/>
      <c r="R53" s="52"/>
    </row>
    <row r="54" spans="1:18" s="53" customFormat="1" ht="9" customHeight="1">
      <c r="A54" s="56"/>
      <c r="B54" s="57"/>
      <c r="C54" s="57"/>
      <c r="D54" s="81"/>
      <c r="E54" s="147"/>
      <c r="F54" s="147"/>
      <c r="G54" s="147"/>
      <c r="H54" s="147"/>
      <c r="I54" s="67"/>
      <c r="J54" s="151"/>
      <c r="K54" s="189"/>
      <c r="L54" s="151"/>
      <c r="M54" s="49"/>
      <c r="N54" s="162"/>
      <c r="O54" s="68"/>
      <c r="P54" s="143" t="s">
        <v>125</v>
      </c>
      <c r="Q54" s="207"/>
      <c r="R54" s="52"/>
    </row>
    <row r="55" spans="1:18" s="53" customFormat="1" ht="9" customHeight="1">
      <c r="A55" s="44">
        <v>25</v>
      </c>
      <c r="B55" s="45"/>
      <c r="C55" s="45" t="e">
        <f>IF($D55="","",VLOOKUP($D55,'[1]Si Main Draw Prep'!$A$7:$K$38,11))</f>
        <v>#N/A</v>
      </c>
      <c r="D55" s="145" t="s">
        <v>175</v>
      </c>
      <c r="E55" s="143" t="s">
        <v>131</v>
      </c>
      <c r="F55" s="143" t="s">
        <v>132</v>
      </c>
      <c r="G55" s="146"/>
      <c r="H55" s="146"/>
      <c r="I55" s="48"/>
      <c r="J55" s="151"/>
      <c r="K55" s="189"/>
      <c r="L55" s="151"/>
      <c r="M55" s="49"/>
      <c r="N55" s="114"/>
      <c r="O55" s="78"/>
      <c r="P55" s="114" t="s">
        <v>262</v>
      </c>
      <c r="Q55" s="203"/>
      <c r="R55" s="52"/>
    </row>
    <row r="56" spans="1:18" s="53" customFormat="1" ht="9" customHeight="1">
      <c r="A56" s="56"/>
      <c r="B56" s="57"/>
      <c r="C56" s="57"/>
      <c r="D56" s="58"/>
      <c r="E56" s="147"/>
      <c r="F56" s="148"/>
      <c r="G56" s="147"/>
      <c r="H56" s="157"/>
      <c r="I56" s="59"/>
      <c r="J56" s="150" t="s">
        <v>131</v>
      </c>
      <c r="K56" s="186"/>
      <c r="L56" s="151"/>
      <c r="M56" s="49"/>
      <c r="N56" s="114"/>
      <c r="O56" s="78"/>
      <c r="P56" s="114"/>
      <c r="Q56" s="203"/>
      <c r="R56" s="52"/>
    </row>
    <row r="57" spans="1:18" s="53" customFormat="1" ht="9" customHeight="1">
      <c r="A57" s="56">
        <v>26</v>
      </c>
      <c r="B57" s="45"/>
      <c r="C57" s="45">
        <v>24</v>
      </c>
      <c r="D57" s="63"/>
      <c r="E57" s="146" t="s">
        <v>164</v>
      </c>
      <c r="F57" s="146" t="s">
        <v>165</v>
      </c>
      <c r="G57" s="146"/>
      <c r="H57" s="146"/>
      <c r="I57" s="64"/>
      <c r="J57" s="166" t="s">
        <v>213</v>
      </c>
      <c r="K57" s="187"/>
      <c r="L57" s="151"/>
      <c r="M57" s="49"/>
      <c r="N57" s="114"/>
      <c r="O57" s="78"/>
      <c r="P57" s="114"/>
      <c r="Q57" s="203"/>
      <c r="R57" s="52"/>
    </row>
    <row r="58" spans="1:18" s="53" customFormat="1" ht="9" customHeight="1">
      <c r="A58" s="56"/>
      <c r="B58" s="57"/>
      <c r="C58" s="57"/>
      <c r="D58" s="58"/>
      <c r="E58" s="147"/>
      <c r="F58" s="147"/>
      <c r="G58" s="147"/>
      <c r="H58" s="147"/>
      <c r="I58" s="67"/>
      <c r="J58" s="162"/>
      <c r="K58" s="188"/>
      <c r="L58" s="150" t="s">
        <v>131</v>
      </c>
      <c r="M58" s="60"/>
      <c r="N58" s="114"/>
      <c r="O58" s="78"/>
      <c r="P58" s="50"/>
      <c r="Q58" s="51"/>
      <c r="R58" s="52"/>
    </row>
    <row r="59" spans="1:18" s="53" customFormat="1" ht="9" customHeight="1">
      <c r="A59" s="56">
        <v>27</v>
      </c>
      <c r="B59" s="45"/>
      <c r="C59" s="45">
        <v>43</v>
      </c>
      <c r="D59" s="63"/>
      <c r="E59" s="146" t="s">
        <v>158</v>
      </c>
      <c r="F59" s="146" t="s">
        <v>126</v>
      </c>
      <c r="G59" s="146"/>
      <c r="H59" s="146"/>
      <c r="I59" s="48"/>
      <c r="J59" s="151"/>
      <c r="K59" s="69"/>
      <c r="L59" s="166" t="s">
        <v>213</v>
      </c>
      <c r="M59" s="66"/>
      <c r="N59" s="114"/>
      <c r="O59" s="78"/>
      <c r="P59" s="50"/>
      <c r="Q59" s="51"/>
      <c r="R59" s="52"/>
    </row>
    <row r="60" spans="1:18" s="53" customFormat="1" ht="9" customHeight="1">
      <c r="A60" s="56"/>
      <c r="B60" s="71"/>
      <c r="C60" s="57"/>
      <c r="D60" s="58"/>
      <c r="E60" s="147"/>
      <c r="F60" s="149"/>
      <c r="G60" s="147"/>
      <c r="H60" s="157"/>
      <c r="I60" s="59"/>
      <c r="J60" s="143" t="s">
        <v>158</v>
      </c>
      <c r="K60" s="72"/>
      <c r="L60" s="151"/>
      <c r="M60" s="73"/>
      <c r="N60" s="114"/>
      <c r="O60" s="78"/>
      <c r="P60" s="50"/>
      <c r="Q60" s="51"/>
      <c r="R60" s="52"/>
    </row>
    <row r="61" spans="1:18" s="53" customFormat="1" ht="9" customHeight="1">
      <c r="A61" s="56">
        <v>28</v>
      </c>
      <c r="B61" s="45"/>
      <c r="C61" s="45">
        <v>11</v>
      </c>
      <c r="D61" s="63"/>
      <c r="E61" s="146" t="s">
        <v>141</v>
      </c>
      <c r="F61" s="146" t="s">
        <v>142</v>
      </c>
      <c r="G61" s="146"/>
      <c r="H61" s="146"/>
      <c r="I61" s="74"/>
      <c r="J61" s="151" t="s">
        <v>225</v>
      </c>
      <c r="K61" s="49"/>
      <c r="L61" s="193"/>
      <c r="M61" s="69"/>
      <c r="N61" s="114"/>
      <c r="O61" s="78"/>
      <c r="P61" s="50"/>
      <c r="Q61" s="51"/>
      <c r="R61" s="52"/>
    </row>
    <row r="62" spans="1:18" s="53" customFormat="1" ht="9" customHeight="1">
      <c r="A62" s="56"/>
      <c r="B62" s="57"/>
      <c r="C62" s="57"/>
      <c r="D62" s="58"/>
      <c r="E62" s="147"/>
      <c r="F62" s="147"/>
      <c r="G62" s="147"/>
      <c r="H62" s="147"/>
      <c r="I62" s="67"/>
      <c r="J62" s="151"/>
      <c r="K62" s="49"/>
      <c r="L62" s="162"/>
      <c r="M62" s="68"/>
      <c r="N62" s="143" t="s">
        <v>125</v>
      </c>
      <c r="O62" s="82"/>
      <c r="P62" s="50"/>
      <c r="Q62" s="51"/>
      <c r="R62" s="52"/>
    </row>
    <row r="63" spans="1:18" s="53" customFormat="1" ht="9" customHeight="1">
      <c r="A63" s="56">
        <v>29</v>
      </c>
      <c r="B63" s="45">
        <f>IF($D63="","",VLOOKUP($D63,'[1]Si Main Draw Prep'!$A$7:$J$38,10))</f>
      </c>
      <c r="C63" s="45">
        <v>13</v>
      </c>
      <c r="D63" s="63"/>
      <c r="E63" s="146" t="s">
        <v>139</v>
      </c>
      <c r="F63" s="146" t="s">
        <v>140</v>
      </c>
      <c r="G63" s="146"/>
      <c r="H63" s="146"/>
      <c r="I63" s="76"/>
      <c r="J63" s="151"/>
      <c r="K63" s="49"/>
      <c r="L63" s="151"/>
      <c r="M63" s="69"/>
      <c r="N63" s="202" t="s">
        <v>256</v>
      </c>
      <c r="O63" s="51"/>
      <c r="P63" s="50"/>
      <c r="Q63" s="51"/>
      <c r="R63" s="52"/>
    </row>
    <row r="64" spans="1:18" s="53" customFormat="1" ht="9" customHeight="1">
      <c r="A64" s="56"/>
      <c r="B64" s="57"/>
      <c r="C64" s="57"/>
      <c r="D64" s="58"/>
      <c r="E64" s="155"/>
      <c r="F64" s="154"/>
      <c r="G64" s="155"/>
      <c r="H64" s="158"/>
      <c r="I64" s="59"/>
      <c r="J64" s="143" t="s">
        <v>139</v>
      </c>
      <c r="K64" s="60"/>
      <c r="L64" s="151"/>
      <c r="M64" s="69"/>
      <c r="N64" s="114"/>
      <c r="O64" s="51"/>
      <c r="P64" s="50"/>
      <c r="Q64" s="51"/>
      <c r="R64" s="52"/>
    </row>
    <row r="65" spans="1:18" s="53" customFormat="1" ht="9" customHeight="1">
      <c r="A65" s="56">
        <v>30</v>
      </c>
      <c r="B65" s="45" t="s">
        <v>172</v>
      </c>
      <c r="C65" s="45">
        <v>50</v>
      </c>
      <c r="D65" s="63"/>
      <c r="E65" s="143" t="s">
        <v>174</v>
      </c>
      <c r="F65" s="143" t="s">
        <v>136</v>
      </c>
      <c r="G65" s="143"/>
      <c r="H65" s="146"/>
      <c r="I65" s="64"/>
      <c r="J65" s="166" t="s">
        <v>203</v>
      </c>
      <c r="K65" s="66"/>
      <c r="L65" s="151"/>
      <c r="M65" s="69"/>
      <c r="N65" s="50"/>
      <c r="O65" s="51"/>
      <c r="P65" s="50"/>
      <c r="Q65" s="51"/>
      <c r="R65" s="52"/>
    </row>
    <row r="66" spans="1:16" s="53" customFormat="1" ht="9" customHeight="1">
      <c r="A66" s="56"/>
      <c r="B66" s="57"/>
      <c r="C66" s="57"/>
      <c r="D66" s="58"/>
      <c r="E66" s="147"/>
      <c r="F66" s="147"/>
      <c r="G66" s="147"/>
      <c r="H66" s="147"/>
      <c r="I66" s="67"/>
      <c r="J66" s="162"/>
      <c r="K66" s="68"/>
      <c r="L66" s="143" t="s">
        <v>125</v>
      </c>
      <c r="M66" s="72"/>
      <c r="N66" s="87"/>
      <c r="O66" s="88"/>
      <c r="P66" s="89"/>
    </row>
    <row r="67" spans="1:16" s="53" customFormat="1" ht="9" customHeight="1">
      <c r="A67" s="56">
        <v>31</v>
      </c>
      <c r="B67" s="45">
        <f>IF($D67="","",VLOOKUP($D67,'[1]Si Main Draw Prep'!$A$7:$J$38,10))</f>
      </c>
      <c r="C67" s="45">
        <v>34</v>
      </c>
      <c r="D67" s="63"/>
      <c r="E67" s="146" t="s">
        <v>123</v>
      </c>
      <c r="F67" s="146" t="s">
        <v>168</v>
      </c>
      <c r="G67" s="146"/>
      <c r="H67" s="146"/>
      <c r="I67" s="48"/>
      <c r="J67" s="151"/>
      <c r="K67" s="69"/>
      <c r="L67" s="166" t="s">
        <v>207</v>
      </c>
      <c r="M67" s="65"/>
      <c r="N67" s="87"/>
      <c r="O67" s="90"/>
      <c r="P67" s="89"/>
    </row>
    <row r="68" spans="1:19" s="53" customFormat="1" ht="9" customHeight="1">
      <c r="A68" s="56"/>
      <c r="B68" s="57"/>
      <c r="C68" s="57"/>
      <c r="D68" s="58"/>
      <c r="E68" s="147"/>
      <c r="F68" s="149"/>
      <c r="G68" s="147"/>
      <c r="H68" s="157"/>
      <c r="I68" s="59"/>
      <c r="J68" s="143" t="s">
        <v>125</v>
      </c>
      <c r="K68" s="72"/>
      <c r="L68" s="151"/>
      <c r="M68" s="80"/>
      <c r="N68" s="87"/>
      <c r="O68" s="91"/>
      <c r="P68" s="91"/>
      <c r="Q68" s="91"/>
      <c r="R68" s="92"/>
      <c r="S68" s="92"/>
    </row>
    <row r="69" spans="1:21" s="53" customFormat="1" ht="10.5" customHeight="1">
      <c r="A69" s="44">
        <v>32</v>
      </c>
      <c r="B69" s="45" t="str">
        <f>IF($D69="","",VLOOKUP($D69,'[1]Si Main Draw Prep'!$A$7:$J$38,10))</f>
        <v>DA</v>
      </c>
      <c r="C69" s="45">
        <f>IF($D69="","",VLOOKUP($D69,'[1]Si Main Draw Prep'!$A$7:$K$38,11))</f>
        <v>3</v>
      </c>
      <c r="D69" s="46">
        <v>2</v>
      </c>
      <c r="E69" s="146" t="s">
        <v>125</v>
      </c>
      <c r="F69" s="146" t="s">
        <v>126</v>
      </c>
      <c r="G69" s="146"/>
      <c r="H69" s="146"/>
      <c r="I69" s="74"/>
      <c r="J69" s="151" t="s">
        <v>212</v>
      </c>
      <c r="K69" s="49"/>
      <c r="L69" s="151"/>
      <c r="M69" s="49"/>
      <c r="N69" s="87"/>
      <c r="O69" s="91"/>
      <c r="P69" s="91"/>
      <c r="Q69" s="91"/>
      <c r="R69" s="92"/>
      <c r="S69" s="92"/>
      <c r="U69" s="53" t="s">
        <v>13</v>
      </c>
    </row>
    <row r="70" spans="10:19" ht="12.75" customHeight="1">
      <c r="J70" s="99"/>
      <c r="L70" s="150" t="s">
        <v>133</v>
      </c>
      <c r="N70" s="87"/>
      <c r="Q70" s="215"/>
      <c r="R70" s="215"/>
      <c r="S70" s="215"/>
    </row>
    <row r="71" spans="12:19" ht="15.75" customHeight="1">
      <c r="L71" s="96"/>
      <c r="M71" s="199" t="s">
        <v>129</v>
      </c>
      <c r="N71" s="60"/>
      <c r="Q71" s="97"/>
      <c r="R71" s="98"/>
      <c r="S71" s="98"/>
    </row>
    <row r="72" spans="12:19" ht="15.75" customHeight="1">
      <c r="L72" s="199" t="s">
        <v>129</v>
      </c>
      <c r="M72" s="218" t="s">
        <v>256</v>
      </c>
      <c r="N72" s="126"/>
      <c r="P72" s="99"/>
      <c r="Q72" s="97"/>
      <c r="R72" s="98"/>
      <c r="S72" s="98"/>
    </row>
    <row r="73" spans="12:13" ht="12.75">
      <c r="L73" s="106"/>
      <c r="M73" s="97"/>
    </row>
    <row r="74" ht="12.75">
      <c r="L74" s="98"/>
    </row>
    <row r="75" ht="12.75">
      <c r="L75" s="98"/>
    </row>
    <row r="76" spans="4:15" ht="15.75">
      <c r="D76" s="100"/>
      <c r="E76" s="101" t="s">
        <v>15</v>
      </c>
      <c r="F76" s="101"/>
      <c r="G76" s="101"/>
      <c r="H76" s="101"/>
      <c r="I76" s="102"/>
      <c r="J76" s="212" t="s">
        <v>25</v>
      </c>
      <c r="K76" s="212"/>
      <c r="L76" s="212"/>
      <c r="M76" s="212"/>
      <c r="N76" s="212"/>
      <c r="O76" s="212"/>
    </row>
    <row r="77" spans="4:12" ht="15.75">
      <c r="D77" s="100"/>
      <c r="E77" s="101"/>
      <c r="F77" s="101"/>
      <c r="G77" s="101"/>
      <c r="H77" s="101"/>
      <c r="I77" s="102"/>
      <c r="J77" s="101"/>
      <c r="K77" s="102"/>
      <c r="L77" s="101"/>
    </row>
    <row r="78" spans="4:12" ht="15.75">
      <c r="D78" s="100"/>
      <c r="E78" s="101"/>
      <c r="F78" s="101"/>
      <c r="G78" s="101"/>
      <c r="H78" s="101"/>
      <c r="I78" s="102"/>
      <c r="J78" s="101"/>
      <c r="K78" s="102"/>
      <c r="L78" s="101"/>
    </row>
    <row r="79" spans="4:12" ht="15.75">
      <c r="D79" s="100"/>
      <c r="E79" s="101" t="s">
        <v>14</v>
      </c>
      <c r="F79" s="101"/>
      <c r="G79" s="101"/>
      <c r="H79" s="101"/>
      <c r="I79" s="102"/>
      <c r="J79" t="s">
        <v>16</v>
      </c>
      <c r="K79" s="101" t="s">
        <v>26</v>
      </c>
      <c r="L79" s="101"/>
    </row>
  </sheetData>
  <sheetProtection/>
  <mergeCells count="6">
    <mergeCell ref="J76:O76"/>
    <mergeCell ref="G2:P2"/>
    <mergeCell ref="A4:C4"/>
    <mergeCell ref="Q70:S70"/>
    <mergeCell ref="J3:L3"/>
    <mergeCell ref="P4:Q4"/>
  </mergeCells>
  <conditionalFormatting sqref="H69 H7 F53 H9 F69 H11 F11 H13 F13 H15 F15 H17 F17 H19 F19 H23 F23 H25 F25 H27 F27 H29 F29 H31 F31 H33 F33 H35 F35 H37 F37 H39 F39 H41 F41 H43 F43 H45 F45 H47 F47 H49 F49 H51 F7 H53 F51 H55 F55 H57 F57 H59 F59 H61 F61 H63 F63 H65 H67 F67">
    <cfRule type="expression" priority="1" dxfId="4" stopIfTrue="1">
      <formula>AND($D7&lt;9,$C7&gt;0)</formula>
    </cfRule>
  </conditionalFormatting>
  <conditionalFormatting sqref="J10 J58 H12 H16 H20 H24 H28 H32 H36 H40 H44 H48 H52 H56 H60 H64 L14 N22 L30 N39 L46 N54 J66 H68 J18 J26 J34 J42 J50 L62 H8">
    <cfRule type="expression" priority="2" dxfId="28" stopIfTrue="1">
      <formula>AND($N$1="CU",H8="Umpire")</formula>
    </cfRule>
    <cfRule type="expression" priority="3" dxfId="27" stopIfTrue="1">
      <formula>AND($N$1="CU",H8&lt;&gt;"Umpire",I8&lt;&gt;"")</formula>
    </cfRule>
    <cfRule type="expression" priority="4" dxfId="26" stopIfTrue="1">
      <formula>AND($N$1="CU",H8&lt;&gt;"Umpire")</formula>
    </cfRule>
  </conditionalFormatting>
  <conditionalFormatting sqref="E69 E7 E11 E13 E15 E17 E19 E23 E25 E27 E29 E31 E67 E37 E39 E41 E43 E45 E47 E49 E51 E53 E55 E57 E59 E61 E63 L66 J48 J60 J64 J68 J44 L42 N62 P54 P38">
    <cfRule type="cellIs" priority="5" dxfId="5" operator="equal" stopIfTrue="1">
      <formula>"Bye"</formula>
    </cfRule>
    <cfRule type="expression" priority="6" dxfId="4" stopIfTrue="1">
      <formula>AND($D7&lt;9,$C7&gt;0)</formula>
    </cfRule>
  </conditionalFormatting>
  <conditionalFormatting sqref="L10 N14 N30 N46 J16 P22 L18 J8 J12 L26 J20 J24 J28 J32 J36 J40 L72:M72 L34 L50 J52 L58 J56 L70 M71:N71">
    <cfRule type="expression" priority="7" dxfId="4" stopIfTrue="1">
      <formula>I8="as"</formula>
    </cfRule>
    <cfRule type="expression" priority="8" dxfId="4" stopIfTrue="1">
      <formula>I8="bs"</formula>
    </cfRule>
  </conditionalFormatting>
  <conditionalFormatting sqref="D7 D11 D13 D15 D17 D19 D69 D23 D25 D27 D29 D31 D67 D63 D41 D43 D45 D47 D49 D51 D53 D61 D57 D59">
    <cfRule type="expression" priority="9" dxfId="3" stopIfTrue="1">
      <formula>AND($D7&gt;0,$D7&lt;9,$C7&gt;0)</formula>
    </cfRule>
    <cfRule type="expression" priority="10" dxfId="2" stopIfTrue="1">
      <formula>$D7&gt;0</formula>
    </cfRule>
    <cfRule type="expression" priority="11" dxfId="1" stopIfTrue="1">
      <formula>$E7="Bye"</formula>
    </cfRule>
  </conditionalFormatting>
  <conditionalFormatting sqref="E35">
    <cfRule type="cellIs" priority="12" dxfId="5" operator="equal" stopIfTrue="1">
      <formula>"Bye"</formula>
    </cfRule>
    <cfRule type="expression" priority="13" dxfId="4" stopIfTrue="1">
      <formula>AND($D33&lt;9,$C33&gt;0)</formula>
    </cfRule>
  </conditionalFormatting>
  <conditionalFormatting sqref="D33">
    <cfRule type="expression" priority="14" dxfId="3" stopIfTrue="1">
      <formula>AND($D33&gt;0,$D33&lt;9,$C33&gt;0)</formula>
    </cfRule>
    <cfRule type="expression" priority="15" dxfId="2" stopIfTrue="1">
      <formula>$D33&gt;0</formula>
    </cfRule>
    <cfRule type="expression" priority="16" dxfId="1" stopIfTrue="1">
      <formula>$E35="Bye"</formula>
    </cfRule>
  </conditionalFormatting>
  <conditionalFormatting sqref="D35 D9">
    <cfRule type="expression" priority="17" dxfId="3" stopIfTrue="1">
      <formula>AND($D9&gt;0,$D9&lt;9,$C9&gt;0)</formula>
    </cfRule>
    <cfRule type="expression" priority="18" dxfId="2" stopIfTrue="1">
      <formula>$D9&gt;0</formula>
    </cfRule>
    <cfRule type="expression" priority="19" dxfId="1" stopIfTrue="1">
      <formula>#REF!="Bye"</formula>
    </cfRule>
  </conditionalFormatting>
  <conditionalFormatting sqref="F9">
    <cfRule type="expression" priority="20" dxfId="4" stopIfTrue="1">
      <formula>AND($D65&lt;9,$C65&gt;0)</formula>
    </cfRule>
  </conditionalFormatting>
  <conditionalFormatting sqref="E9">
    <cfRule type="cellIs" priority="21" dxfId="5" operator="equal" stopIfTrue="1">
      <formula>"Bye"</formula>
    </cfRule>
    <cfRule type="expression" priority="22" dxfId="4" stopIfTrue="1">
      <formula>AND($D65&lt;9,$C65&gt;0)</formula>
    </cfRule>
  </conditionalFormatting>
  <conditionalFormatting sqref="D21 B7 B9 B11 B13 B15 B17 B19 B23 B25 B27 B29 B31 B33 B35 B37 B39 B41 B43 B45 B47 B49 B51 B53 B55 B57 B59 B61 B63 B65 B67 B69 D37 D39 D55">
    <cfRule type="cellIs" priority="23" dxfId="7" operator="equal" stopIfTrue="1">
      <formula>"DA"</formula>
    </cfRule>
  </conditionalFormatting>
  <conditionalFormatting sqref="H21 F21">
    <cfRule type="expression" priority="24" dxfId="4" stopIfTrue="1">
      <formula>AND(#REF!&lt;9,$C21&gt;0)</formula>
    </cfRule>
  </conditionalFormatting>
  <conditionalFormatting sqref="E21">
    <cfRule type="cellIs" priority="25" dxfId="5" operator="equal" stopIfTrue="1">
      <formula>"Bye"</formula>
    </cfRule>
    <cfRule type="expression" priority="26" dxfId="4" stopIfTrue="1">
      <formula>AND(#REF!&lt;9,$C21&gt;0)</formula>
    </cfRule>
  </conditionalFormatting>
  <conditionalFormatting sqref="D65">
    <cfRule type="expression" priority="27" dxfId="3" stopIfTrue="1">
      <formula>AND($D65&gt;0,$D65&lt;9,$C65&gt;0)</formula>
    </cfRule>
    <cfRule type="expression" priority="28" dxfId="2" stopIfTrue="1">
      <formula>$D65&gt;0</formula>
    </cfRule>
    <cfRule type="expression" priority="29" dxfId="1" stopIfTrue="1">
      <formula>$E9="Bye"</formula>
    </cfRule>
  </conditionalFormatting>
  <conditionalFormatting sqref="I8 I12 I16 I20 I24 I28 I32 I36 I40 I44 I48 I52 I56 I60 I64 I68 K66 K58 K50 K42 K34 K26 K18 K10 M14 M30 M46 M62 O54 O39 O22">
    <cfRule type="expression" priority="30" dxfId="0" stopIfTrue="1">
      <formula>$N$1="CU"</formula>
    </cfRule>
  </conditionalFormatting>
  <dataValidations count="1">
    <dataValidation type="list" allowBlank="1" showInputMessage="1" sqref="H8 H12 H16 H20 H24 H28 H32 H36 H40 H44 H48 H52 H56 H60 H64 H68 J66 J58 L62 N54 J50 L46 J42 N39 J34 L30 J26 N22 J18 L14 J10">
      <formula1>$T$7:$T$18</formula1>
    </dataValidation>
  </dataValidations>
  <printOptions horizontalCentered="1"/>
  <pageMargins left="0.35" right="0.35" top="0.39" bottom="0.39" header="0" footer="0"/>
  <pageSetup fitToHeight="1" fitToWidth="1" horizontalDpi="360" verticalDpi="360" orientation="portrait" paperSize="9"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23</cp:lastModifiedBy>
  <cp:lastPrinted>2013-07-16T09:14:42Z</cp:lastPrinted>
  <dcterms:created xsi:type="dcterms:W3CDTF">1996-10-08T23:32:33Z</dcterms:created>
  <dcterms:modified xsi:type="dcterms:W3CDTF">2013-07-16T13:57:04Z</dcterms:modified>
  <cp:category/>
  <cp:version/>
  <cp:contentType/>
  <cp:contentStatus/>
</cp:coreProperties>
</file>